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 activeTab="3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rashoda'!$B$2:$L$97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5" l="1"/>
  <c r="J26" i="1" l="1"/>
  <c r="I26" i="1"/>
  <c r="I27" i="1" s="1"/>
  <c r="H26" i="1"/>
  <c r="G26" i="1"/>
  <c r="G23" i="1"/>
  <c r="H23" i="1"/>
  <c r="I23" i="1"/>
  <c r="J23" i="1"/>
  <c r="I16" i="1"/>
  <c r="J15" i="1"/>
  <c r="I15" i="1"/>
  <c r="H15" i="1"/>
  <c r="G15" i="1"/>
  <c r="J12" i="1"/>
  <c r="J16" i="1" s="1"/>
  <c r="I12" i="1"/>
  <c r="H12" i="1"/>
  <c r="G12" i="1"/>
  <c r="G16" i="1" s="1"/>
  <c r="J27" i="1" l="1"/>
  <c r="H16" i="1"/>
  <c r="H27" i="1"/>
  <c r="G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54" i="15"/>
  <c r="F152" i="15"/>
  <c r="E152" i="15"/>
  <c r="D152" i="15"/>
  <c r="C152" i="15"/>
  <c r="F151" i="15"/>
  <c r="E151" i="15"/>
  <c r="D151" i="15"/>
  <c r="C151" i="15"/>
  <c r="F150" i="15"/>
  <c r="E150" i="15"/>
  <c r="D150" i="15"/>
  <c r="C150" i="15"/>
  <c r="F149" i="15"/>
  <c r="F147" i="15"/>
  <c r="E147" i="15"/>
  <c r="D147" i="15"/>
  <c r="C147" i="15"/>
  <c r="F146" i="15"/>
  <c r="E146" i="15"/>
  <c r="D146" i="15"/>
  <c r="C146" i="15"/>
  <c r="F143" i="15"/>
  <c r="E143" i="15"/>
  <c r="D143" i="15"/>
  <c r="C143" i="15"/>
  <c r="F142" i="15"/>
  <c r="E142" i="15"/>
  <c r="D142" i="15"/>
  <c r="C142" i="15"/>
  <c r="F140" i="15"/>
  <c r="E140" i="15"/>
  <c r="D140" i="15"/>
  <c r="C140" i="15"/>
  <c r="F139" i="15"/>
  <c r="E139" i="15"/>
  <c r="D139" i="15"/>
  <c r="C139" i="15"/>
  <c r="F138" i="15"/>
  <c r="E138" i="15"/>
  <c r="D138" i="15"/>
  <c r="C138" i="15"/>
  <c r="F136" i="15"/>
  <c r="E136" i="15"/>
  <c r="D136" i="15"/>
  <c r="C136" i="15"/>
  <c r="F135" i="15"/>
  <c r="E135" i="15"/>
  <c r="D135" i="15"/>
  <c r="C135" i="15"/>
  <c r="F133" i="15"/>
  <c r="E133" i="15"/>
  <c r="D133" i="15"/>
  <c r="C133" i="15"/>
  <c r="F126" i="15"/>
  <c r="E126" i="15"/>
  <c r="D126" i="15"/>
  <c r="C126" i="15"/>
  <c r="F124" i="15"/>
  <c r="E124" i="15"/>
  <c r="D124" i="15"/>
  <c r="C124" i="15"/>
  <c r="F123" i="15"/>
  <c r="E123" i="15"/>
  <c r="D123" i="15"/>
  <c r="C123" i="15"/>
  <c r="F122" i="15"/>
  <c r="E122" i="15"/>
  <c r="D122" i="15"/>
  <c r="C122" i="15"/>
  <c r="F119" i="15"/>
  <c r="E119" i="15"/>
  <c r="D119" i="15"/>
  <c r="C119" i="15"/>
  <c r="F118" i="15"/>
  <c r="E118" i="15"/>
  <c r="D118" i="15"/>
  <c r="C118" i="15"/>
  <c r="F113" i="15"/>
  <c r="E113" i="15"/>
  <c r="D113" i="15"/>
  <c r="C113" i="15"/>
  <c r="F105" i="15"/>
  <c r="E105" i="15"/>
  <c r="D105" i="15"/>
  <c r="C105" i="15"/>
  <c r="F98" i="15"/>
  <c r="E98" i="15"/>
  <c r="D98" i="15"/>
  <c r="C98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E89" i="15"/>
  <c r="E88" i="15" s="1"/>
  <c r="D89" i="15"/>
  <c r="C89" i="15"/>
  <c r="D88" i="15"/>
  <c r="C88" i="15"/>
  <c r="F86" i="15"/>
  <c r="E86" i="15"/>
  <c r="D86" i="15"/>
  <c r="C86" i="15"/>
  <c r="F85" i="15"/>
  <c r="E85" i="15"/>
  <c r="D85" i="15"/>
  <c r="C85" i="15"/>
  <c r="D84" i="15"/>
  <c r="C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9" i="15"/>
  <c r="F76" i="15"/>
  <c r="E76" i="15"/>
  <c r="D76" i="15"/>
  <c r="C76" i="15"/>
  <c r="C75" i="15" s="1"/>
  <c r="C74" i="15" s="1"/>
  <c r="F75" i="15"/>
  <c r="E75" i="15"/>
  <c r="D75" i="15"/>
  <c r="F74" i="15"/>
  <c r="E74" i="15"/>
  <c r="D74" i="15"/>
  <c r="F72" i="15"/>
  <c r="E72" i="15"/>
  <c r="D72" i="15"/>
  <c r="F71" i="15"/>
  <c r="E71" i="15"/>
  <c r="D71" i="15"/>
  <c r="C71" i="15"/>
  <c r="F69" i="15"/>
  <c r="E69" i="15"/>
  <c r="D69" i="15"/>
  <c r="C69" i="15"/>
  <c r="F61" i="15"/>
  <c r="E61" i="15"/>
  <c r="D61" i="15"/>
  <c r="C61" i="15"/>
  <c r="F59" i="15"/>
  <c r="E59" i="15"/>
  <c r="D59" i="15"/>
  <c r="C59" i="15"/>
  <c r="C58" i="15" s="1"/>
  <c r="C57" i="15" s="1"/>
  <c r="F58" i="15"/>
  <c r="E58" i="15"/>
  <c r="D58" i="15"/>
  <c r="F57" i="15"/>
  <c r="E57" i="15"/>
  <c r="D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5" i="15"/>
  <c r="E45" i="15"/>
  <c r="D45" i="15"/>
  <c r="C45" i="15"/>
  <c r="F36" i="15"/>
  <c r="E36" i="15"/>
  <c r="D36" i="15"/>
  <c r="C36" i="15"/>
  <c r="F29" i="15"/>
  <c r="E29" i="15"/>
  <c r="D29" i="15"/>
  <c r="C29" i="15"/>
  <c r="F25" i="15"/>
  <c r="E25" i="15"/>
  <c r="D25" i="15"/>
  <c r="C25" i="15"/>
  <c r="F24" i="15"/>
  <c r="E24" i="15"/>
  <c r="D24" i="15"/>
  <c r="F21" i="15"/>
  <c r="E21" i="15"/>
  <c r="D21" i="15"/>
  <c r="C21" i="15"/>
  <c r="F19" i="15"/>
  <c r="E19" i="15"/>
  <c r="D19" i="15"/>
  <c r="C19" i="15"/>
  <c r="F15" i="15"/>
  <c r="E15" i="15"/>
  <c r="D15" i="15"/>
  <c r="C15" i="15"/>
  <c r="F14" i="15"/>
  <c r="E14" i="15"/>
  <c r="D14" i="15"/>
  <c r="C14" i="15"/>
  <c r="F13" i="15"/>
  <c r="E13" i="15"/>
  <c r="D13" i="15"/>
  <c r="F10" i="15"/>
  <c r="F9" i="15"/>
  <c r="E9" i="15"/>
  <c r="D9" i="15"/>
  <c r="C9" i="15"/>
  <c r="F8" i="15"/>
  <c r="E8" i="15"/>
  <c r="D8" i="15"/>
  <c r="C8" i="15"/>
  <c r="F7" i="15"/>
  <c r="E7" i="15"/>
  <c r="D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F7" i="5"/>
  <c r="E7" i="5"/>
  <c r="D7" i="5"/>
  <c r="D6" i="5" s="1"/>
  <c r="C7" i="5"/>
  <c r="G7" i="5" s="1"/>
  <c r="F6" i="5"/>
  <c r="H6" i="5" s="1"/>
  <c r="E6" i="5"/>
  <c r="C6" i="5"/>
  <c r="L96" i="3"/>
  <c r="K96" i="3"/>
  <c r="L95" i="3"/>
  <c r="K95" i="3"/>
  <c r="J95" i="3"/>
  <c r="I95" i="3"/>
  <c r="H95" i="3"/>
  <c r="H94" i="3" s="1"/>
  <c r="G95" i="3"/>
  <c r="L94" i="3"/>
  <c r="K94" i="3"/>
  <c r="J94" i="3"/>
  <c r="I94" i="3"/>
  <c r="G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J86" i="3"/>
  <c r="I86" i="3"/>
  <c r="H86" i="3"/>
  <c r="G86" i="3"/>
  <c r="L85" i="3"/>
  <c r="K85" i="3"/>
  <c r="L84" i="3"/>
  <c r="K84" i="3"/>
  <c r="L83" i="3"/>
  <c r="K83" i="3"/>
  <c r="J83" i="3"/>
  <c r="I83" i="3"/>
  <c r="H83" i="3"/>
  <c r="G83" i="3"/>
  <c r="L82" i="3"/>
  <c r="K82" i="3"/>
  <c r="J82" i="3"/>
  <c r="I82" i="3"/>
  <c r="G82" i="3"/>
  <c r="L81" i="3"/>
  <c r="K81" i="3"/>
  <c r="J81" i="3"/>
  <c r="I81" i="3"/>
  <c r="G81" i="3"/>
  <c r="L80" i="3"/>
  <c r="K80" i="3"/>
  <c r="L79" i="3"/>
  <c r="K79" i="3"/>
  <c r="J79" i="3"/>
  <c r="I79" i="3"/>
  <c r="H79" i="3"/>
  <c r="G79" i="3"/>
  <c r="L78" i="3"/>
  <c r="K78" i="3"/>
  <c r="J78" i="3"/>
  <c r="I78" i="3"/>
  <c r="H78" i="3"/>
  <c r="G78" i="3"/>
  <c r="L77" i="3"/>
  <c r="K77" i="3"/>
  <c r="L76" i="3"/>
  <c r="K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H44" i="3" s="1"/>
  <c r="H34" i="3" s="1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J44" i="3"/>
  <c r="I44" i="3"/>
  <c r="G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J34" i="3"/>
  <c r="I34" i="3"/>
  <c r="G34" i="3"/>
  <c r="L33" i="3"/>
  <c r="K33" i="3"/>
  <c r="J33" i="3"/>
  <c r="I33" i="3"/>
  <c r="G33" i="3"/>
  <c r="L28" i="3"/>
  <c r="K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L24" i="3"/>
  <c r="K24" i="3"/>
  <c r="L23" i="3"/>
  <c r="J23" i="3"/>
  <c r="I23" i="3"/>
  <c r="H23" i="3"/>
  <c r="H22" i="3" s="1"/>
  <c r="H11" i="3" s="1"/>
  <c r="H10" i="3" s="1"/>
  <c r="G23" i="3"/>
  <c r="K23" i="3" s="1"/>
  <c r="L22" i="3"/>
  <c r="J22" i="3"/>
  <c r="I22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J16" i="3"/>
  <c r="L16" i="3" s="1"/>
  <c r="I16" i="3"/>
  <c r="H16" i="3"/>
  <c r="G16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I10" i="3"/>
  <c r="J15" i="3" l="1"/>
  <c r="K16" i="3"/>
  <c r="G6" i="5"/>
  <c r="F88" i="15"/>
  <c r="E84" i="15"/>
  <c r="F84" i="15" s="1"/>
  <c r="F89" i="15"/>
  <c r="H82" i="3"/>
  <c r="H81" i="3" s="1"/>
  <c r="H33" i="3" s="1"/>
  <c r="C24" i="15"/>
  <c r="C13" i="15"/>
  <c r="C7" i="15" s="1"/>
  <c r="G22" i="3"/>
  <c r="K15" i="3" l="1"/>
  <c r="J11" i="3"/>
  <c r="L15" i="3"/>
  <c r="K22" i="3"/>
  <c r="G11" i="3"/>
  <c r="J10" i="3" l="1"/>
  <c r="L10" i="3" s="1"/>
  <c r="L11" i="3"/>
  <c r="G10" i="3"/>
  <c r="K11" i="3"/>
  <c r="K10" i="3" l="1"/>
</calcChain>
</file>

<file path=xl/sharedStrings.xml><?xml version="1.0" encoding="utf-8"?>
<sst xmlns="http://schemas.openxmlformats.org/spreadsheetml/2006/main" count="590" uniqueCount="250">
  <si>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</si>
  <si>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</si>
  <si>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</si>
  <si>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</si>
  <si>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</si>
  <si>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</si>
  <si>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</si>
  <si>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</si>
  <si>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</si>
  <si>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</si>
  <si>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</si>
  <si>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</si>
  <si>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</si>
  <si>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</si>
  <si>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</si>
  <si>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</si>
  <si>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</si>
  <si>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</si>
  <si>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</si>
  <si>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</si>
  <si>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</si>
  <si>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</si>
  <si>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</si>
  <si>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</si>
  <si>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</si>
  <si>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</si>
  <si>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</si>
  <si>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</si>
  <si>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</si>
  <si>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</si>
  <si>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</si>
  <si>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</si>
  <si>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</si>
  <si>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</si>
  <si>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</si>
  <si>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</si>
  <si>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</si>
  <si>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</si>
  <si>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</si>
  <si>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</si>
  <si>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</si>
  <si>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</si>
  <si>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</si>
  <si>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</si>
  <si>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</si>
  <si>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</si>
  <si>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</si>
  <si>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</si>
  <si>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</si>
  <si>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</si>
  <si>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</si>
  <si>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</si>
  <si>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</si>
  <si>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</si>
  <si>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</si>
  <si>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</si>
  <si>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</si>
  <si>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</si>
  <si>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</si>
  <si>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</si>
  <si>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</si>
  <si>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</si>
  <si>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</si>
  <si>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</si>
  <si>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</si>
  <si>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</si>
  <si>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</si>
  <si>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</si>
  <si>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</si>
  <si>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</si>
  <si>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</si>
  <si>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</si>
  <si>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</si>
  <si>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</si>
  <si>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</si>
  <si>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</si>
  <si>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</si>
  <si>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</si>
  <si>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</si>
  <si>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</si>
  <si>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</si>
  <si>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</si>
  <si>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</si>
  <si>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</si>
  <si>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</si>
  <si>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</si>
  <si>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</si>
  <si>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</si>
  <si>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</si>
  <si>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</si>
  <si>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</si>
  <si>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</si>
  <si>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</si>
  <si>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</si>
  <si>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</si>
  <si>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</si>
  <si>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</si>
  <si>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</si>
  <si>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</si>
  <si>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</si>
  <si>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</si>
  <si>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</si>
  <si>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</si>
  <si>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</si>
  <si>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</si>
  <si>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</si>
  <si>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</si>
  <si>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</si>
  <si>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</si>
  <si>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</si>
  <si>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</si>
  <si>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</si>
  <si>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</si>
  <si>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</si>
  <si>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</si>
  <si>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</si>
  <si>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</si>
  <si>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</si>
  <si>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</si>
  <si>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</si>
  <si>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</si>
  <si>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</si>
  <si>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</si>
  <si>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</si>
  <si>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</si>
  <si>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</si>
  <si>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</si>
  <si>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</si>
  <si>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</si>
  <si>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</si>
  <si>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</si>
  <si>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</si>
  <si>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</si>
  <si>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</si>
  <si>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</si>
  <si>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</si>
  <si>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</si>
  <si>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</si>
  <si>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</si>
  <si>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</si>
  <si>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</si>
  <si>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</si>
  <si>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</si>
  <si>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</si>
  <si>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</si>
  <si>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</si>
  <si>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</si>
  <si>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</si>
  <si>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</si>
  <si>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</si>
  <si>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</si>
  <si>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</si>
  <si>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</si>
  <si>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</si>
  <si>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</si>
  <si>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</si>
  <si>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</si>
  <si>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</si>
  <si>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</si>
  <si>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</si>
  <si>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</si>
  <si>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</si>
  <si>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</si>
  <si>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</si>
  <si>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</si>
  <si>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</si>
  <si>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</si>
  <si>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</si>
  <si>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</si>
  <si>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</si>
  <si>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</si>
  <si>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</si>
  <si>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</si>
  <si>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</si>
  <si>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</si>
  <si>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</si>
  <si>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</si>
  <si>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</si>
  <si>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</si>
  <si>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</si>
  <si>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</si>
  <si>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421</t>
  </si>
  <si>
    <t>Građevinski objekti</t>
  </si>
  <si>
    <t>4212</t>
  </si>
  <si>
    <t>Poslovni objekti</t>
  </si>
  <si>
    <t>4214</t>
  </si>
  <si>
    <t>Ostali građevinski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</si>
  <si>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</si>
  <si>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</si>
  <si>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</si>
  <si>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</si>
  <si>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</si>
  <si>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</si>
  <si>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</si>
  <si>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</si>
  <si>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</si>
  <si>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</si>
  <si>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</si>
  <si>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</si>
  <si>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</si>
  <si>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</si>
  <si>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</si>
  <si>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</si>
  <si>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</si>
  <si>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</si>
  <si>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</si>
  <si>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</si>
  <si>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</si>
  <si>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</si>
  <si>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</si>
  <si>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</si>
  <si>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</si>
  <si>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</si>
  <si>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</si>
  <si>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3 Javni red i sigurnost</t>
  </si>
  <si>
    <t>0340 Zatvori</t>
  </si>
  <si>
    <t>109 Ministarstvo pravosuđa, uprave i digitalne transofrmacije</t>
  </si>
  <si>
    <t>15 Zatvori i kaznionice</t>
  </si>
  <si>
    <t>20727 KAZNIONICA U GLINI</t>
  </si>
  <si>
    <t>2809 Upravljanje zatvorskim i probacijskim sustavom</t>
  </si>
  <si>
    <t>11</t>
  </si>
  <si>
    <t>41</t>
  </si>
  <si>
    <t>43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</si>
  <si>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</si>
  <si>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</si>
  <si>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</si>
  <si>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</si>
  <si>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</si>
  <si>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</si>
  <si>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3114</t>
  </si>
  <si>
    <t>PLAĆE ZA POSEBNE UVJETE RADA</t>
  </si>
  <si>
    <t>423</t>
  </si>
  <si>
    <t>PRIJEVOZNA SREDSTVA</t>
  </si>
  <si>
    <t>4231</t>
  </si>
  <si>
    <t>PRIJEVOZNA SREDSTVA U CESTOVNOM PROMETU</t>
  </si>
  <si>
    <t>Prihodi od igara na sreću</t>
  </si>
  <si>
    <t>61</t>
  </si>
  <si>
    <t>Prihodi od poreza</t>
  </si>
  <si>
    <t>614</t>
  </si>
  <si>
    <t>Porezi na robu i usluge</t>
  </si>
  <si>
    <t>6148</t>
  </si>
  <si>
    <t>NAKNADE ZA PRIREĐIVANJE IGARA NA SREĆU</t>
  </si>
  <si>
    <t>A630113</t>
  </si>
  <si>
    <t>Izvršavanje kazne zatvora, mjere pritvora i odgojne mjere (iz evidencijskih prihoda)</t>
  </si>
  <si>
    <t>Vlastiti prihodi</t>
  </si>
  <si>
    <t>Ostali prihodi za posebne namjene</t>
  </si>
  <si>
    <t>652</t>
  </si>
  <si>
    <t>Prihodi po posebnim propisima</t>
  </si>
  <si>
    <t>6526</t>
  </si>
  <si>
    <t>OSTALI NESPOMENUTI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</si>
</sst>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22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8" fillId="2" borderId="3" xfId="0" applyNumberFormat="1" applyFont="1" applyFill="1" applyBorder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6" sqref="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5" t="s">
        <v>41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4" t="s">
        <v>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4" t="s">
        <v>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5" t="s">
        <v>31</v>
      </c>
      <c r="C7" s="105"/>
      <c r="D7" s="105"/>
      <c r="E7" s="105"/>
      <c r="F7" s="105"/>
      <c r="G7" s="5"/>
      <c r="H7" s="6"/>
      <c r="I7" s="6"/>
      <c r="J7" s="6"/>
      <c r="K7" s="22"/>
      <c r="L7" s="22"/>
    </row>
    <row r="8" spans="2:13" ht="25.5" x14ac:dyDescent="0.25">
      <c r="B8" s="107" t="s">
        <v>3</v>
      </c>
      <c r="C8" s="107"/>
      <c r="D8" s="107"/>
      <c r="E8" s="107"/>
      <c r="F8" s="10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8">
        <v>1</v>
      </c>
      <c r="C9" s="118"/>
      <c r="D9" s="118"/>
      <c r="E9" s="118"/>
      <c r="F9" s="11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6" t="s">
        <v>8</v>
      </c>
      <c r="C10" s="104"/>
      <c r="D10" s="104"/>
      <c r="E10" s="104"/>
      <c r="F10" s="100"/>
      <c r="G10" s="85">
        <v>11246414.970000001</v>
      </c>
      <c r="H10" s="86">
        <v>13086361</v>
      </c>
      <c r="I10" s="86">
        <v>12936161</v>
      </c>
      <c r="J10" s="86">
        <v>12982366.9</v>
      </c>
      <c r="K10" s="86"/>
      <c r="L10" s="86"/>
    </row>
    <row r="11" spans="2:13" x14ac:dyDescent="0.25">
      <c r="B11" s="99" t="s">
        <v>7</v>
      </c>
      <c r="C11" s="100"/>
      <c r="D11" s="100"/>
      <c r="E11" s="100"/>
      <c r="F11" s="100"/>
      <c r="G11" s="85"/>
      <c r="H11" s="86"/>
      <c r="I11" s="86"/>
      <c r="J11" s="86"/>
      <c r="K11" s="86"/>
      <c r="L11" s="86"/>
    </row>
    <row r="12" spans="2:13" x14ac:dyDescent="0.25">
      <c r="B12" s="116" t="s">
        <v>0</v>
      </c>
      <c r="C12" s="102"/>
      <c r="D12" s="102"/>
      <c r="E12" s="102"/>
      <c r="F12" s="117"/>
      <c r="G12" s="87">
        <f>ROUND(G10+G11,2)</f>
        <v>11246414.970000001</v>
      </c>
      <c r="H12" s="87">
        <f>ROUND(H10+H11,2)</f>
        <v>13086361</v>
      </c>
      <c r="I12" s="87">
        <f>ROUND(I10+I11,2)</f>
        <v>12936161</v>
      </c>
      <c r="J12" s="87">
        <f>ROUND(J10+J11,2)</f>
        <v>12982366.9</v>
      </c>
      <c r="K12" s="88">
        <f>J12/G12*100</f>
        <v>115.4356026754364</v>
      </c>
      <c r="L12" s="88">
        <f>J12/I12*100</f>
        <v>100.3571840208235</v>
      </c>
    </row>
    <row r="13" spans="2:13" x14ac:dyDescent="0.25">
      <c r="B13" s="103" t="s">
        <v>9</v>
      </c>
      <c r="C13" s="104"/>
      <c r="D13" s="104"/>
      <c r="E13" s="104"/>
      <c r="F13" s="104"/>
      <c r="G13" s="89">
        <v>11035153.58</v>
      </c>
      <c r="H13" s="86">
        <v>12864881</v>
      </c>
      <c r="I13" s="86">
        <v>12545381</v>
      </c>
      <c r="J13" s="86">
        <v>12538014.130000001</v>
      </c>
      <c r="K13" s="86"/>
      <c r="L13" s="86"/>
    </row>
    <row r="14" spans="2:13" x14ac:dyDescent="0.25">
      <c r="B14" s="99" t="s">
        <v>10</v>
      </c>
      <c r="C14" s="100"/>
      <c r="D14" s="100"/>
      <c r="E14" s="100"/>
      <c r="F14" s="100"/>
      <c r="G14" s="85">
        <v>195160.58</v>
      </c>
      <c r="H14" s="86">
        <v>142430</v>
      </c>
      <c r="I14" s="86">
        <v>311730</v>
      </c>
      <c r="J14" s="86">
        <v>335404.21999999997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11230314.16</v>
      </c>
      <c r="H15" s="87">
        <f>ROUND(H13+H14,2)</f>
        <v>13007311</v>
      </c>
      <c r="I15" s="87">
        <f>ROUND(I13+I14,2)</f>
        <v>12857111</v>
      </c>
      <c r="J15" s="87">
        <f>ROUND(J13+J14,2)</f>
        <v>12873418.35</v>
      </c>
      <c r="K15" s="88">
        <f>J15/G15*100</f>
        <v>114.630972620983</v>
      </c>
      <c r="L15" s="88">
        <f>J15/I15*100</f>
        <v>100.126835258714</v>
      </c>
    </row>
    <row r="16" spans="2:13" x14ac:dyDescent="0.25">
      <c r="B16" s="101" t="s">
        <v>2</v>
      </c>
      <c r="C16" s="102"/>
      <c r="D16" s="102"/>
      <c r="E16" s="102"/>
      <c r="F16" s="102"/>
      <c r="G16" s="90">
        <f>ROUND(G12-G15,2)</f>
        <v>16100.81</v>
      </c>
      <c r="H16" s="90">
        <f>ROUND(H12-H15,2)</f>
        <v>79050</v>
      </c>
      <c r="I16" s="90">
        <f>ROUND(I12-I15,2)</f>
        <v>79050</v>
      </c>
      <c r="J16" s="90">
        <f>ROUND(J12-J15,2)</f>
        <v>108948.55</v>
      </c>
      <c r="K16" s="88">
        <f>J16/G16*100</f>
        <v>676.6650249273174</v>
      </c>
      <c r="L16" s="88">
        <f>J16/I16*100</f>
        <v>137.82232764073373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5" t="s">
        <v>28</v>
      </c>
      <c r="C18" s="105"/>
      <c r="D18" s="105"/>
      <c r="E18" s="105"/>
      <c r="F18" s="105"/>
      <c r="G18" s="7"/>
      <c r="H18" s="7"/>
      <c r="I18" s="7"/>
      <c r="J18" s="7"/>
      <c r="K18" s="1"/>
      <c r="L18" s="1"/>
      <c r="M18" s="1"/>
    </row>
    <row r="19" spans="1:49" ht="25.5" x14ac:dyDescent="0.25">
      <c r="B19" s="107" t="s">
        <v>3</v>
      </c>
      <c r="C19" s="107"/>
      <c r="D19" s="107"/>
      <c r="E19" s="107"/>
      <c r="F19" s="10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8">
        <v>1</v>
      </c>
      <c r="C20" s="109"/>
      <c r="D20" s="109"/>
      <c r="E20" s="109"/>
      <c r="F20" s="10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6" t="s">
        <v>11</v>
      </c>
      <c r="C21" s="110"/>
      <c r="D21" s="110"/>
      <c r="E21" s="110"/>
      <c r="F21" s="110"/>
      <c r="G21" s="91"/>
      <c r="H21" s="86"/>
      <c r="I21" s="86"/>
      <c r="J21" s="86"/>
      <c r="K21" s="86"/>
      <c r="L21" s="86"/>
    </row>
    <row r="22" spans="1:49" x14ac:dyDescent="0.25">
      <c r="B22" s="106" t="s">
        <v>12</v>
      </c>
      <c r="C22" s="104"/>
      <c r="D22" s="104"/>
      <c r="E22" s="104"/>
      <c r="F22" s="104"/>
      <c r="G22" s="89"/>
      <c r="H22" s="86"/>
      <c r="I22" s="86"/>
      <c r="J22" s="86"/>
      <c r="K22" s="86"/>
      <c r="L22" s="86"/>
    </row>
    <row r="23" spans="1:49" ht="15" customHeight="1" x14ac:dyDescent="0.25">
      <c r="B23" s="111" t="s">
        <v>23</v>
      </c>
      <c r="C23" s="112"/>
      <c r="D23" s="112"/>
      <c r="E23" s="112"/>
      <c r="F23" s="113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6" t="s">
        <v>5</v>
      </c>
      <c r="C24" s="104"/>
      <c r="D24" s="104"/>
      <c r="E24" s="104"/>
      <c r="F24" s="104"/>
      <c r="G24" s="89">
        <v>210140.31</v>
      </c>
      <c r="H24" s="86"/>
      <c r="I24" s="86"/>
      <c r="J24" s="96">
        <v>216087.83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6" t="s">
        <v>27</v>
      </c>
      <c r="C25" s="104"/>
      <c r="D25" s="104"/>
      <c r="E25" s="104"/>
      <c r="F25" s="104"/>
      <c r="G25" s="89">
        <v>-216087.83</v>
      </c>
      <c r="H25" s="86"/>
      <c r="I25" s="86"/>
      <c r="J25" s="96">
        <v>-325036.38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1" t="s">
        <v>29</v>
      </c>
      <c r="C26" s="112"/>
      <c r="D26" s="112"/>
      <c r="E26" s="112"/>
      <c r="F26" s="113"/>
      <c r="G26" s="94">
        <f>ROUND(G24+G25,2)</f>
        <v>-5947.52</v>
      </c>
      <c r="H26" s="94">
        <f>ROUND(H24+H25,2)</f>
        <v>0</v>
      </c>
      <c r="I26" s="94">
        <f>ROUND(I24+I25,2)</f>
        <v>0</v>
      </c>
      <c r="J26" s="94">
        <f>ROUND(J24+J25,2)</f>
        <v>-108948.55</v>
      </c>
      <c r="K26" s="93">
        <f>J26/G26*100</f>
        <v>1831.8315869471644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8" t="s">
        <v>30</v>
      </c>
      <c r="C27" s="98"/>
      <c r="D27" s="98"/>
      <c r="E27" s="98"/>
      <c r="F27" s="98"/>
      <c r="G27" s="94">
        <f>ROUND(G16+G26,2)</f>
        <v>10153.290000000001</v>
      </c>
      <c r="H27" s="94">
        <f>ROUND(H16+H26,2)</f>
        <v>79050</v>
      </c>
      <c r="I27" s="94">
        <f>ROUND(I16+I26,2)</f>
        <v>79050</v>
      </c>
      <c r="J27" s="94">
        <f>ROUND(J16+J26,2)</f>
        <v>0</v>
      </c>
      <c r="K27" s="93">
        <f>J27/G27*100</f>
        <v>0</v>
      </c>
      <c r="L27" s="93">
        <f>J27/I27*100</f>
        <v>0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97"/>
  <sheetViews>
    <sheetView zoomScale="90" zoomScaleNormal="90" workbookViewId="0">
      <selection activeCell="J18" sqref="J1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4" t="s">
        <v>26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4" t="s">
        <v>15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0" t="s">
        <v>3</v>
      </c>
      <c r="C8" s="121"/>
      <c r="D8" s="121"/>
      <c r="E8" s="121"/>
      <c r="F8" s="12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3">
        <v>1</v>
      </c>
      <c r="C9" s="124"/>
      <c r="D9" s="124"/>
      <c r="E9" s="124"/>
      <c r="F9" s="12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11246414.969999999</v>
      </c>
      <c r="H10" s="65">
        <f>H11</f>
        <v>13086361</v>
      </c>
      <c r="I10" s="65">
        <f>I11</f>
        <v>12936161</v>
      </c>
      <c r="J10" s="65">
        <f>J11</f>
        <v>12982366.900000002</v>
      </c>
      <c r="K10" s="69">
        <f t="shared" ref="K10:K28" si="0">(J10*100)/G10</f>
        <v>115.43560267543644</v>
      </c>
      <c r="L10" s="69">
        <f t="shared" ref="L10:L28" si="1">(J10*100)/I10</f>
        <v>100.35718402082351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G12+G15+G18+G22+G26</f>
        <v>11246414.969999999</v>
      </c>
      <c r="H11" s="65">
        <f>H12+H15+H18+H22+H26</f>
        <v>13086361</v>
      </c>
      <c r="I11" s="65">
        <f>I12+I15+I18+I22+I26</f>
        <v>12936161</v>
      </c>
      <c r="J11" s="65">
        <f>J12+J15+J18+J22+J26</f>
        <v>12982366.900000002</v>
      </c>
      <c r="K11" s="65">
        <f t="shared" si="0"/>
        <v>115.43560267543644</v>
      </c>
      <c r="L11" s="65">
        <f t="shared" si="1"/>
        <v>100.35718402082351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50</v>
      </c>
      <c r="I12" s="65">
        <f t="shared" si="2"/>
        <v>50</v>
      </c>
      <c r="J12" s="65">
        <f t="shared" si="2"/>
        <v>7.72</v>
      </c>
      <c r="K12" s="65" t="e">
        <f t="shared" si="0"/>
        <v>#DIV/0!</v>
      </c>
      <c r="L12" s="65">
        <f t="shared" si="1"/>
        <v>15.44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50</v>
      </c>
      <c r="I13" s="65">
        <f t="shared" si="2"/>
        <v>50</v>
      </c>
      <c r="J13" s="65">
        <f t="shared" si="2"/>
        <v>7.72</v>
      </c>
      <c r="K13" s="65" t="e">
        <f t="shared" si="0"/>
        <v>#DIV/0!</v>
      </c>
      <c r="L13" s="65">
        <f t="shared" si="1"/>
        <v>15.44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50</v>
      </c>
      <c r="I14" s="66">
        <v>50</v>
      </c>
      <c r="J14" s="66">
        <v>7.72</v>
      </c>
      <c r="K14" s="66" t="e">
        <f t="shared" si="0"/>
        <v>#DIV/0!</v>
      </c>
      <c r="L14" s="66">
        <f t="shared" si="1"/>
        <v>15.44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10153.290000000001</v>
      </c>
      <c r="H15" s="65">
        <f t="shared" si="3"/>
        <v>55000</v>
      </c>
      <c r="I15" s="65">
        <f t="shared" si="3"/>
        <v>55000</v>
      </c>
      <c r="J15" s="65">
        <f t="shared" si="3"/>
        <v>28000</v>
      </c>
      <c r="K15" s="65">
        <f t="shared" si="0"/>
        <v>275.77268057939835</v>
      </c>
      <c r="L15" s="65">
        <f t="shared" si="1"/>
        <v>50.909090909090907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10153.290000000001</v>
      </c>
      <c r="H16" s="65">
        <f t="shared" si="3"/>
        <v>55000</v>
      </c>
      <c r="I16" s="65">
        <f t="shared" si="3"/>
        <v>55000</v>
      </c>
      <c r="J16" s="65">
        <f t="shared" si="3"/>
        <v>28000</v>
      </c>
      <c r="K16" s="65">
        <f t="shared" si="0"/>
        <v>275.77268057939835</v>
      </c>
      <c r="L16" s="65">
        <f t="shared" si="1"/>
        <v>50.909090909090907</v>
      </c>
    </row>
    <row r="17" spans="2:12" x14ac:dyDescent="0.25">
      <c r="B17" s="66"/>
      <c r="C17" s="66"/>
      <c r="D17" s="66"/>
      <c r="E17" s="66" t="s">
        <v>62</v>
      </c>
      <c r="F17" s="66" t="s">
        <v>61</v>
      </c>
      <c r="G17" s="97">
        <v>10153.290000000001</v>
      </c>
      <c r="H17" s="66">
        <v>55000</v>
      </c>
      <c r="I17" s="66">
        <v>55000</v>
      </c>
      <c r="J17" s="66">
        <v>28000</v>
      </c>
      <c r="K17" s="66">
        <f t="shared" si="0"/>
        <v>275.77268057939835</v>
      </c>
      <c r="L17" s="66">
        <f t="shared" si="1"/>
        <v>50.909090909090907</v>
      </c>
    </row>
    <row r="18" spans="2:12" x14ac:dyDescent="0.25">
      <c r="B18" s="65"/>
      <c r="C18" s="65" t="s">
        <v>63</v>
      </c>
      <c r="D18" s="65"/>
      <c r="E18" s="65"/>
      <c r="F18" s="65" t="s">
        <v>64</v>
      </c>
      <c r="G18" s="65">
        <f>G19</f>
        <v>339546.28</v>
      </c>
      <c r="H18" s="65">
        <f>H19</f>
        <v>325000</v>
      </c>
      <c r="I18" s="65">
        <f>I19</f>
        <v>325000</v>
      </c>
      <c r="J18" s="65">
        <f>J19</f>
        <v>381870.82</v>
      </c>
      <c r="K18" s="65">
        <f t="shared" si="0"/>
        <v>112.46502833133674</v>
      </c>
      <c r="L18" s="65">
        <f t="shared" si="1"/>
        <v>117.49871384615385</v>
      </c>
    </row>
    <row r="19" spans="2:12" x14ac:dyDescent="0.25">
      <c r="B19" s="65"/>
      <c r="C19" s="65"/>
      <c r="D19" s="65" t="s">
        <v>65</v>
      </c>
      <c r="E19" s="65"/>
      <c r="F19" s="65" t="s">
        <v>66</v>
      </c>
      <c r="G19" s="65">
        <f>G20+G21</f>
        <v>339546.28</v>
      </c>
      <c r="H19" s="65">
        <f>H20+H21</f>
        <v>325000</v>
      </c>
      <c r="I19" s="65">
        <f>I20+I21</f>
        <v>325000</v>
      </c>
      <c r="J19" s="65">
        <f>J20+J21</f>
        <v>381870.82</v>
      </c>
      <c r="K19" s="65">
        <f t="shared" si="0"/>
        <v>112.46502833133674</v>
      </c>
      <c r="L19" s="65">
        <f t="shared" si="1"/>
        <v>117.49871384615385</v>
      </c>
    </row>
    <row r="20" spans="2:12" x14ac:dyDescent="0.25">
      <c r="B20" s="66"/>
      <c r="C20" s="66"/>
      <c r="D20" s="66"/>
      <c r="E20" s="66" t="s">
        <v>67</v>
      </c>
      <c r="F20" s="66" t="s">
        <v>68</v>
      </c>
      <c r="G20" s="66">
        <v>147099.78</v>
      </c>
      <c r="H20" s="66">
        <v>100000</v>
      </c>
      <c r="I20" s="66">
        <v>100000</v>
      </c>
      <c r="J20" s="66">
        <v>151077.18</v>
      </c>
      <c r="K20" s="66">
        <f t="shared" si="0"/>
        <v>102.70387895889444</v>
      </c>
      <c r="L20" s="66">
        <f t="shared" si="1"/>
        <v>151.07718</v>
      </c>
    </row>
    <row r="21" spans="2:12" x14ac:dyDescent="0.25">
      <c r="B21" s="66"/>
      <c r="C21" s="66"/>
      <c r="D21" s="66"/>
      <c r="E21" s="66" t="s">
        <v>69</v>
      </c>
      <c r="F21" s="66" t="s">
        <v>70</v>
      </c>
      <c r="G21" s="66">
        <v>192446.5</v>
      </c>
      <c r="H21" s="66">
        <v>225000</v>
      </c>
      <c r="I21" s="66">
        <v>225000</v>
      </c>
      <c r="J21" s="66">
        <v>230793.64</v>
      </c>
      <c r="K21" s="66">
        <f t="shared" si="0"/>
        <v>119.9261301192799</v>
      </c>
      <c r="L21" s="66">
        <f t="shared" si="1"/>
        <v>102.5749511111111</v>
      </c>
    </row>
    <row r="22" spans="2:12" x14ac:dyDescent="0.25">
      <c r="B22" s="65"/>
      <c r="C22" s="65" t="s">
        <v>71</v>
      </c>
      <c r="D22" s="65"/>
      <c r="E22" s="65"/>
      <c r="F22" s="65" t="s">
        <v>72</v>
      </c>
      <c r="G22" s="65">
        <f>G23</f>
        <v>10894165.559999999</v>
      </c>
      <c r="H22" s="65">
        <f>H23</f>
        <v>12652311</v>
      </c>
      <c r="I22" s="65">
        <f>I23</f>
        <v>12502111</v>
      </c>
      <c r="J22" s="65">
        <f>J23</f>
        <v>12500748.110000001</v>
      </c>
      <c r="K22" s="65">
        <f t="shared" si="0"/>
        <v>114.74718317021798</v>
      </c>
      <c r="L22" s="65">
        <f t="shared" si="1"/>
        <v>99.989098721007991</v>
      </c>
    </row>
    <row r="23" spans="2:12" x14ac:dyDescent="0.25">
      <c r="B23" s="65"/>
      <c r="C23" s="65"/>
      <c r="D23" s="65" t="s">
        <v>73</v>
      </c>
      <c r="E23" s="65"/>
      <c r="F23" s="65" t="s">
        <v>74</v>
      </c>
      <c r="G23" s="65">
        <f>G24+G25</f>
        <v>10894165.559999999</v>
      </c>
      <c r="H23" s="65">
        <f>H24+H25</f>
        <v>12652311</v>
      </c>
      <c r="I23" s="65">
        <f>I24+I25</f>
        <v>12502111</v>
      </c>
      <c r="J23" s="65">
        <f>J24+J25</f>
        <v>12500748.110000001</v>
      </c>
      <c r="K23" s="65">
        <f t="shared" si="0"/>
        <v>114.74718317021798</v>
      </c>
      <c r="L23" s="65">
        <f t="shared" si="1"/>
        <v>99.989098721007991</v>
      </c>
    </row>
    <row r="24" spans="2:12" x14ac:dyDescent="0.25">
      <c r="B24" s="66"/>
      <c r="C24" s="66"/>
      <c r="D24" s="66"/>
      <c r="E24" s="66" t="s">
        <v>75</v>
      </c>
      <c r="F24" s="66" t="s">
        <v>76</v>
      </c>
      <c r="G24" s="97">
        <v>10796013.789999999</v>
      </c>
      <c r="H24" s="66">
        <v>12545881</v>
      </c>
      <c r="I24" s="66">
        <v>12226381</v>
      </c>
      <c r="J24" s="66">
        <v>12225220.890000001</v>
      </c>
      <c r="K24" s="66">
        <f t="shared" si="0"/>
        <v>113.23828523935222</v>
      </c>
      <c r="L24" s="66">
        <f t="shared" si="1"/>
        <v>99.990511419527991</v>
      </c>
    </row>
    <row r="25" spans="2:12" x14ac:dyDescent="0.25">
      <c r="B25" s="66"/>
      <c r="C25" s="66"/>
      <c r="D25" s="66"/>
      <c r="E25" s="66" t="s">
        <v>77</v>
      </c>
      <c r="F25" s="66" t="s">
        <v>78</v>
      </c>
      <c r="G25" s="66">
        <v>98151.77</v>
      </c>
      <c r="H25" s="66">
        <v>106430</v>
      </c>
      <c r="I25" s="66">
        <v>275730</v>
      </c>
      <c r="J25" s="66">
        <v>275527.21999999997</v>
      </c>
      <c r="K25" s="66">
        <f t="shared" si="0"/>
        <v>280.71548786129887</v>
      </c>
      <c r="L25" s="66">
        <f t="shared" si="1"/>
        <v>99.926457041308524</v>
      </c>
    </row>
    <row r="26" spans="2:12" x14ac:dyDescent="0.25">
      <c r="B26" s="65"/>
      <c r="C26" s="65" t="s">
        <v>79</v>
      </c>
      <c r="D26" s="65"/>
      <c r="E26" s="65"/>
      <c r="F26" s="65" t="s">
        <v>80</v>
      </c>
      <c r="G26" s="65">
        <f t="shared" ref="G26:J27" si="4">G27</f>
        <v>2549.84</v>
      </c>
      <c r="H26" s="65">
        <f t="shared" si="4"/>
        <v>54000</v>
      </c>
      <c r="I26" s="65">
        <f t="shared" si="4"/>
        <v>54000</v>
      </c>
      <c r="J26" s="65">
        <f t="shared" si="4"/>
        <v>71740.25</v>
      </c>
      <c r="K26" s="65">
        <f t="shared" si="0"/>
        <v>2813.5196718225457</v>
      </c>
      <c r="L26" s="65">
        <f t="shared" si="1"/>
        <v>132.8523148148148</v>
      </c>
    </row>
    <row r="27" spans="2:12" x14ac:dyDescent="0.25">
      <c r="B27" s="65"/>
      <c r="C27" s="65"/>
      <c r="D27" s="65" t="s">
        <v>81</v>
      </c>
      <c r="E27" s="65"/>
      <c r="F27" s="65" t="s">
        <v>82</v>
      </c>
      <c r="G27" s="65">
        <f t="shared" si="4"/>
        <v>2549.84</v>
      </c>
      <c r="H27" s="65">
        <f t="shared" si="4"/>
        <v>54000</v>
      </c>
      <c r="I27" s="65">
        <f t="shared" si="4"/>
        <v>54000</v>
      </c>
      <c r="J27" s="65">
        <f t="shared" si="4"/>
        <v>71740.25</v>
      </c>
      <c r="K27" s="65">
        <f t="shared" si="0"/>
        <v>2813.5196718225457</v>
      </c>
      <c r="L27" s="65">
        <f t="shared" si="1"/>
        <v>132.8523148148148</v>
      </c>
    </row>
    <row r="28" spans="2:12" x14ac:dyDescent="0.25">
      <c r="B28" s="66"/>
      <c r="C28" s="66"/>
      <c r="D28" s="66"/>
      <c r="E28" s="66" t="s">
        <v>83</v>
      </c>
      <c r="F28" s="66" t="s">
        <v>84</v>
      </c>
      <c r="G28" s="66">
        <v>2549.84</v>
      </c>
      <c r="H28" s="66">
        <v>54000</v>
      </c>
      <c r="I28" s="66">
        <v>54000</v>
      </c>
      <c r="J28" s="66">
        <v>71740.25</v>
      </c>
      <c r="K28" s="66">
        <f t="shared" si="0"/>
        <v>2813.5196718225457</v>
      </c>
      <c r="L28" s="66">
        <f t="shared" si="1"/>
        <v>132.8523148148148</v>
      </c>
    </row>
    <row r="29" spans="2:12" x14ac:dyDescent="0.25">
      <c r="F29" s="35"/>
    </row>
    <row r="30" spans="2:12" x14ac:dyDescent="0.25">
      <c r="F30" s="35"/>
    </row>
    <row r="31" spans="2:12" ht="36.75" customHeight="1" x14ac:dyDescent="0.25">
      <c r="B31" s="120" t="s">
        <v>3</v>
      </c>
      <c r="C31" s="121"/>
      <c r="D31" s="121"/>
      <c r="E31" s="121"/>
      <c r="F31" s="122"/>
      <c r="G31" s="28" t="s">
        <v>46</v>
      </c>
      <c r="H31" s="28" t="s">
        <v>43</v>
      </c>
      <c r="I31" s="28" t="s">
        <v>44</v>
      </c>
      <c r="J31" s="28" t="s">
        <v>47</v>
      </c>
      <c r="K31" s="28" t="s">
        <v>6</v>
      </c>
      <c r="L31" s="28" t="s">
        <v>22</v>
      </c>
    </row>
    <row r="32" spans="2:12" x14ac:dyDescent="0.25">
      <c r="B32" s="123">
        <v>1</v>
      </c>
      <c r="C32" s="124"/>
      <c r="D32" s="124"/>
      <c r="E32" s="124"/>
      <c r="F32" s="125"/>
      <c r="G32" s="30">
        <v>2</v>
      </c>
      <c r="H32" s="30">
        <v>3</v>
      </c>
      <c r="I32" s="30">
        <v>4</v>
      </c>
      <c r="J32" s="30">
        <v>5</v>
      </c>
      <c r="K32" s="30" t="s">
        <v>13</v>
      </c>
      <c r="L32" s="30" t="s">
        <v>14</v>
      </c>
    </row>
    <row r="33" spans="2:12" x14ac:dyDescent="0.25">
      <c r="B33" s="65"/>
      <c r="C33" s="66"/>
      <c r="D33" s="67"/>
      <c r="E33" s="68"/>
      <c r="F33" s="8" t="s">
        <v>21</v>
      </c>
      <c r="G33" s="65">
        <f>G34+G81</f>
        <v>11230314.16</v>
      </c>
      <c r="H33" s="65">
        <f>H34+H81</f>
        <v>13007311</v>
      </c>
      <c r="I33" s="65">
        <f>I34+I81</f>
        <v>12857111</v>
      </c>
      <c r="J33" s="65">
        <f>J34+J81</f>
        <v>12873418.350000001</v>
      </c>
      <c r="K33" s="70">
        <f t="shared" ref="K33:K64" si="5">(J33*100)/G33</f>
        <v>114.6309726209832</v>
      </c>
      <c r="L33" s="70">
        <f t="shared" ref="L33:L64" si="6">(J33*100)/I33</f>
        <v>100.12683525871402</v>
      </c>
    </row>
    <row r="34" spans="2:12" x14ac:dyDescent="0.25">
      <c r="B34" s="65" t="s">
        <v>85</v>
      </c>
      <c r="C34" s="65"/>
      <c r="D34" s="65"/>
      <c r="E34" s="65"/>
      <c r="F34" s="65" t="s">
        <v>86</v>
      </c>
      <c r="G34" s="65">
        <f>G35+G44+G72+G78</f>
        <v>11035153.58</v>
      </c>
      <c r="H34" s="65">
        <f>H35+H44+H72+H78</f>
        <v>12864881</v>
      </c>
      <c r="I34" s="65">
        <f>I35+I44+I72+I78</f>
        <v>12545381</v>
      </c>
      <c r="J34" s="65">
        <f>J35+J44+J72+J78</f>
        <v>12538014.130000001</v>
      </c>
      <c r="K34" s="65">
        <f t="shared" si="5"/>
        <v>113.61884580132866</v>
      </c>
      <c r="L34" s="65">
        <f t="shared" si="6"/>
        <v>99.941278228218025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G36+G39+G41</f>
        <v>8396002.6100000013</v>
      </c>
      <c r="H35" s="65">
        <f>H36+H39+H41</f>
        <v>9557814</v>
      </c>
      <c r="I35" s="65">
        <f>I36+I39+I41</f>
        <v>9562814</v>
      </c>
      <c r="J35" s="65">
        <f>J36+J39+J41</f>
        <v>9562691.4900000002</v>
      </c>
      <c r="K35" s="65">
        <f t="shared" si="5"/>
        <v>113.89576604717134</v>
      </c>
      <c r="L35" s="65">
        <f t="shared" si="6"/>
        <v>99.998718891740438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</f>
        <v>6396341.4400000004</v>
      </c>
      <c r="H36" s="65">
        <f>H37+H38</f>
        <v>7360165</v>
      </c>
      <c r="I36" s="65">
        <f>I37+I38</f>
        <v>7360165</v>
      </c>
      <c r="J36" s="65">
        <f>J37+J38</f>
        <v>7299336.0800000001</v>
      </c>
      <c r="K36" s="65">
        <f t="shared" si="5"/>
        <v>114.11736143966698</v>
      </c>
      <c r="L36" s="65">
        <f t="shared" si="6"/>
        <v>99.173538636701764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6169343.3300000001</v>
      </c>
      <c r="H37" s="66">
        <v>7047665</v>
      </c>
      <c r="I37" s="66">
        <v>7047665</v>
      </c>
      <c r="J37" s="66">
        <v>7064038.9900000002</v>
      </c>
      <c r="K37" s="66">
        <f t="shared" si="5"/>
        <v>114.50228350316175</v>
      </c>
      <c r="L37" s="66">
        <f t="shared" si="6"/>
        <v>100.23233212702362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226998.11</v>
      </c>
      <c r="H38" s="66">
        <v>312500</v>
      </c>
      <c r="I38" s="66">
        <v>312500</v>
      </c>
      <c r="J38" s="66">
        <v>235297.09</v>
      </c>
      <c r="K38" s="66">
        <f t="shared" si="5"/>
        <v>103.65596876555493</v>
      </c>
      <c r="L38" s="66">
        <f t="shared" si="6"/>
        <v>75.295068799999996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</f>
        <v>294146.99</v>
      </c>
      <c r="H39" s="65">
        <f>H40</f>
        <v>238374</v>
      </c>
      <c r="I39" s="65">
        <f>I40</f>
        <v>243374</v>
      </c>
      <c r="J39" s="65">
        <f>J40</f>
        <v>287580.77</v>
      </c>
      <c r="K39" s="65">
        <f t="shared" si="5"/>
        <v>97.767707906852962</v>
      </c>
      <c r="L39" s="65">
        <f t="shared" si="6"/>
        <v>118.16413010428394</v>
      </c>
    </row>
    <row r="40" spans="2:12" x14ac:dyDescent="0.25">
      <c r="B40" s="66"/>
      <c r="C40" s="66"/>
      <c r="D40" s="66"/>
      <c r="E40" s="66" t="s">
        <v>97</v>
      </c>
      <c r="F40" s="66" t="s">
        <v>96</v>
      </c>
      <c r="G40" s="66">
        <v>294146.99</v>
      </c>
      <c r="H40" s="66">
        <v>238374</v>
      </c>
      <c r="I40" s="66">
        <v>243374</v>
      </c>
      <c r="J40" s="66">
        <v>287580.77</v>
      </c>
      <c r="K40" s="66">
        <f t="shared" si="5"/>
        <v>97.767707906852962</v>
      </c>
      <c r="L40" s="66">
        <f t="shared" si="6"/>
        <v>118.16413010428394</v>
      </c>
    </row>
    <row r="41" spans="2:12" x14ac:dyDescent="0.25">
      <c r="B41" s="65"/>
      <c r="C41" s="65"/>
      <c r="D41" s="65" t="s">
        <v>98</v>
      </c>
      <c r="E41" s="65"/>
      <c r="F41" s="65" t="s">
        <v>99</v>
      </c>
      <c r="G41" s="65">
        <f>G42+G43</f>
        <v>1705514.18</v>
      </c>
      <c r="H41" s="65">
        <f>H42+H43</f>
        <v>1959275</v>
      </c>
      <c r="I41" s="65">
        <f>I42+I43</f>
        <v>1959275</v>
      </c>
      <c r="J41" s="65">
        <f>J42+J43</f>
        <v>1975774.6400000001</v>
      </c>
      <c r="K41" s="65">
        <f t="shared" si="5"/>
        <v>115.84627458213218</v>
      </c>
      <c r="L41" s="65">
        <f t="shared" si="6"/>
        <v>100.84212986946702</v>
      </c>
    </row>
    <row r="42" spans="2:12" x14ac:dyDescent="0.25">
      <c r="B42" s="66"/>
      <c r="C42" s="66"/>
      <c r="D42" s="66"/>
      <c r="E42" s="66" t="s">
        <v>100</v>
      </c>
      <c r="F42" s="66" t="s">
        <v>101</v>
      </c>
      <c r="G42" s="66">
        <v>698881.49</v>
      </c>
      <c r="H42" s="66">
        <v>843710</v>
      </c>
      <c r="I42" s="66">
        <v>843710</v>
      </c>
      <c r="J42" s="66">
        <v>796875.1</v>
      </c>
      <c r="K42" s="66">
        <f t="shared" si="5"/>
        <v>114.02149168380464</v>
      </c>
      <c r="L42" s="66">
        <f t="shared" si="6"/>
        <v>94.448933875383716</v>
      </c>
    </row>
    <row r="43" spans="2:12" x14ac:dyDescent="0.25">
      <c r="B43" s="66"/>
      <c r="C43" s="66"/>
      <c r="D43" s="66"/>
      <c r="E43" s="66" t="s">
        <v>102</v>
      </c>
      <c r="F43" s="66" t="s">
        <v>103</v>
      </c>
      <c r="G43" s="66">
        <v>1006632.69</v>
      </c>
      <c r="H43" s="66">
        <v>1115565</v>
      </c>
      <c r="I43" s="66">
        <v>1115565</v>
      </c>
      <c r="J43" s="66">
        <v>1178899.54</v>
      </c>
      <c r="K43" s="66">
        <f t="shared" si="5"/>
        <v>117.11317859148804</v>
      </c>
      <c r="L43" s="66">
        <f t="shared" si="6"/>
        <v>105.67735093876198</v>
      </c>
    </row>
    <row r="44" spans="2:12" x14ac:dyDescent="0.25">
      <c r="B44" s="65"/>
      <c r="C44" s="65" t="s">
        <v>104</v>
      </c>
      <c r="D44" s="65"/>
      <c r="E44" s="65"/>
      <c r="F44" s="65" t="s">
        <v>105</v>
      </c>
      <c r="G44" s="65">
        <f>G45+G49+G56+G65</f>
        <v>2622900.7600000002</v>
      </c>
      <c r="H44" s="65">
        <f>H45+H49+H56+H65</f>
        <v>3243067</v>
      </c>
      <c r="I44" s="65">
        <f>I45+I49+I56+I65</f>
        <v>2918567</v>
      </c>
      <c r="J44" s="65">
        <f>J45+J49+J56+J65</f>
        <v>2939574.7499999995</v>
      </c>
      <c r="K44" s="65">
        <f t="shared" si="5"/>
        <v>112.07342629310915</v>
      </c>
      <c r="L44" s="65">
        <f t="shared" si="6"/>
        <v>100.71979673586387</v>
      </c>
    </row>
    <row r="45" spans="2:12" x14ac:dyDescent="0.25">
      <c r="B45" s="65"/>
      <c r="C45" s="65"/>
      <c r="D45" s="65" t="s">
        <v>106</v>
      </c>
      <c r="E45" s="65"/>
      <c r="F45" s="65" t="s">
        <v>107</v>
      </c>
      <c r="G45" s="65">
        <f>G46+G47+G48</f>
        <v>251560.84</v>
      </c>
      <c r="H45" s="65">
        <f>H46+H47+H48</f>
        <v>291300</v>
      </c>
      <c r="I45" s="65">
        <f>I46+I47+I48</f>
        <v>287600</v>
      </c>
      <c r="J45" s="65">
        <f>J46+J47+J48</f>
        <v>284013.32</v>
      </c>
      <c r="K45" s="65">
        <f t="shared" si="5"/>
        <v>112.90044984744048</v>
      </c>
      <c r="L45" s="65">
        <f t="shared" si="6"/>
        <v>98.752892906815021</v>
      </c>
    </row>
    <row r="46" spans="2:12" x14ac:dyDescent="0.25">
      <c r="B46" s="66"/>
      <c r="C46" s="66"/>
      <c r="D46" s="66"/>
      <c r="E46" s="66" t="s">
        <v>108</v>
      </c>
      <c r="F46" s="66" t="s">
        <v>109</v>
      </c>
      <c r="G46" s="66">
        <v>4113.6499999999996</v>
      </c>
      <c r="H46" s="66">
        <v>10600</v>
      </c>
      <c r="I46" s="66">
        <v>10600</v>
      </c>
      <c r="J46" s="66">
        <v>6691.39</v>
      </c>
      <c r="K46" s="66">
        <f t="shared" si="5"/>
        <v>162.66308509474555</v>
      </c>
      <c r="L46" s="66">
        <f t="shared" si="6"/>
        <v>63.126320754716978</v>
      </c>
    </row>
    <row r="47" spans="2:12" x14ac:dyDescent="0.25">
      <c r="B47" s="66"/>
      <c r="C47" s="66"/>
      <c r="D47" s="66"/>
      <c r="E47" s="66" t="s">
        <v>110</v>
      </c>
      <c r="F47" s="66" t="s">
        <v>111</v>
      </c>
      <c r="G47" s="66">
        <v>245076.56</v>
      </c>
      <c r="H47" s="66">
        <v>277000</v>
      </c>
      <c r="I47" s="66">
        <v>273300</v>
      </c>
      <c r="J47" s="66">
        <v>273249.95</v>
      </c>
      <c r="K47" s="66">
        <f t="shared" si="5"/>
        <v>111.49575055239882</v>
      </c>
      <c r="L47" s="66">
        <f t="shared" si="6"/>
        <v>99.981686791072079</v>
      </c>
    </row>
    <row r="48" spans="2:12" x14ac:dyDescent="0.25">
      <c r="B48" s="66"/>
      <c r="C48" s="66"/>
      <c r="D48" s="66"/>
      <c r="E48" s="66" t="s">
        <v>112</v>
      </c>
      <c r="F48" s="66" t="s">
        <v>113</v>
      </c>
      <c r="G48" s="66">
        <v>2370.63</v>
      </c>
      <c r="H48" s="66">
        <v>3700</v>
      </c>
      <c r="I48" s="66">
        <v>3700</v>
      </c>
      <c r="J48" s="66">
        <v>4071.98</v>
      </c>
      <c r="K48" s="66">
        <f t="shared" si="5"/>
        <v>171.76784230352268</v>
      </c>
      <c r="L48" s="66">
        <f t="shared" si="6"/>
        <v>110.05351351351351</v>
      </c>
    </row>
    <row r="49" spans="2:12" x14ac:dyDescent="0.25">
      <c r="B49" s="65"/>
      <c r="C49" s="65"/>
      <c r="D49" s="65" t="s">
        <v>114</v>
      </c>
      <c r="E49" s="65"/>
      <c r="F49" s="65" t="s">
        <v>115</v>
      </c>
      <c r="G49" s="65">
        <f>G50+G51+G52+G53+G54+G55</f>
        <v>1678922.4500000002</v>
      </c>
      <c r="H49" s="65">
        <f>H50+H51+H52+H53+H54+H55</f>
        <v>2166000</v>
      </c>
      <c r="I49" s="65">
        <f>I50+I51+I52+I53+I54+I55</f>
        <v>1895200</v>
      </c>
      <c r="J49" s="65">
        <f>J50+J51+J52+J53+J54+J55</f>
        <v>1841369.6899999997</v>
      </c>
      <c r="K49" s="65">
        <f t="shared" si="5"/>
        <v>109.67568454397639</v>
      </c>
      <c r="L49" s="65">
        <f t="shared" si="6"/>
        <v>97.15965016884762</v>
      </c>
    </row>
    <row r="50" spans="2:12" x14ac:dyDescent="0.25">
      <c r="B50" s="66"/>
      <c r="C50" s="66"/>
      <c r="D50" s="66"/>
      <c r="E50" s="66" t="s">
        <v>116</v>
      </c>
      <c r="F50" s="66" t="s">
        <v>117</v>
      </c>
      <c r="G50" s="66">
        <v>133440.26</v>
      </c>
      <c r="H50" s="66">
        <v>173000</v>
      </c>
      <c r="I50" s="66">
        <v>173000</v>
      </c>
      <c r="J50" s="66">
        <v>131721.48000000001</v>
      </c>
      <c r="K50" s="66">
        <f t="shared" si="5"/>
        <v>98.711947953338807</v>
      </c>
      <c r="L50" s="66">
        <f t="shared" si="6"/>
        <v>76.139583815028899</v>
      </c>
    </row>
    <row r="51" spans="2:12" x14ac:dyDescent="0.25">
      <c r="B51" s="66"/>
      <c r="C51" s="66"/>
      <c r="D51" s="66"/>
      <c r="E51" s="66" t="s">
        <v>118</v>
      </c>
      <c r="F51" s="66" t="s">
        <v>119</v>
      </c>
      <c r="G51" s="66">
        <v>818321.99</v>
      </c>
      <c r="H51" s="66">
        <v>1040000</v>
      </c>
      <c r="I51" s="66">
        <v>940000</v>
      </c>
      <c r="J51" s="66">
        <v>909326.01</v>
      </c>
      <c r="K51" s="66">
        <f t="shared" si="5"/>
        <v>111.12080832631663</v>
      </c>
      <c r="L51" s="66">
        <f t="shared" si="6"/>
        <v>96.736809574468083</v>
      </c>
    </row>
    <row r="52" spans="2:12" x14ac:dyDescent="0.25">
      <c r="B52" s="66"/>
      <c r="C52" s="66"/>
      <c r="D52" s="66"/>
      <c r="E52" s="66" t="s">
        <v>120</v>
      </c>
      <c r="F52" s="66" t="s">
        <v>121</v>
      </c>
      <c r="G52" s="66">
        <v>460254.08</v>
      </c>
      <c r="H52" s="66">
        <v>548000</v>
      </c>
      <c r="I52" s="66">
        <v>527200</v>
      </c>
      <c r="J52" s="66">
        <v>523747.62</v>
      </c>
      <c r="K52" s="66">
        <f t="shared" si="5"/>
        <v>113.79532366122642</v>
      </c>
      <c r="L52" s="66">
        <f t="shared" si="6"/>
        <v>99.345147951441575</v>
      </c>
    </row>
    <row r="53" spans="2:12" x14ac:dyDescent="0.25">
      <c r="B53" s="66"/>
      <c r="C53" s="66"/>
      <c r="D53" s="66"/>
      <c r="E53" s="66" t="s">
        <v>122</v>
      </c>
      <c r="F53" s="66" t="s">
        <v>123</v>
      </c>
      <c r="G53" s="66">
        <v>209167.27</v>
      </c>
      <c r="H53" s="66">
        <v>195000</v>
      </c>
      <c r="I53" s="66">
        <v>145000</v>
      </c>
      <c r="J53" s="66">
        <v>192842.18</v>
      </c>
      <c r="K53" s="66">
        <f t="shared" si="5"/>
        <v>92.195198608271753</v>
      </c>
      <c r="L53" s="66">
        <f t="shared" si="6"/>
        <v>132.99460689655172</v>
      </c>
    </row>
    <row r="54" spans="2:12" x14ac:dyDescent="0.25">
      <c r="B54" s="66"/>
      <c r="C54" s="66"/>
      <c r="D54" s="66"/>
      <c r="E54" s="66" t="s">
        <v>124</v>
      </c>
      <c r="F54" s="66" t="s">
        <v>125</v>
      </c>
      <c r="G54" s="66">
        <v>21235.77</v>
      </c>
      <c r="H54" s="66">
        <v>20000</v>
      </c>
      <c r="I54" s="66">
        <v>20000</v>
      </c>
      <c r="J54" s="66">
        <v>16579.650000000001</v>
      </c>
      <c r="K54" s="66">
        <f t="shared" si="5"/>
        <v>78.074164487560381</v>
      </c>
      <c r="L54" s="66">
        <f t="shared" si="6"/>
        <v>82.898250000000004</v>
      </c>
    </row>
    <row r="55" spans="2:12" x14ac:dyDescent="0.25">
      <c r="B55" s="66"/>
      <c r="C55" s="66"/>
      <c r="D55" s="66"/>
      <c r="E55" s="66" t="s">
        <v>126</v>
      </c>
      <c r="F55" s="66" t="s">
        <v>127</v>
      </c>
      <c r="G55" s="66">
        <v>36503.08</v>
      </c>
      <c r="H55" s="66">
        <v>190000</v>
      </c>
      <c r="I55" s="66">
        <v>90000</v>
      </c>
      <c r="J55" s="66">
        <v>67152.75</v>
      </c>
      <c r="K55" s="66">
        <f t="shared" si="5"/>
        <v>183.9646133970065</v>
      </c>
      <c r="L55" s="66">
        <f t="shared" si="6"/>
        <v>74.614166666666662</v>
      </c>
    </row>
    <row r="56" spans="2:12" x14ac:dyDescent="0.25">
      <c r="B56" s="65"/>
      <c r="C56" s="65"/>
      <c r="D56" s="65" t="s">
        <v>128</v>
      </c>
      <c r="E56" s="65"/>
      <c r="F56" s="65" t="s">
        <v>129</v>
      </c>
      <c r="G56" s="65">
        <f>G57+G58+G59+G60+G61+G62+G63+G64</f>
        <v>474204.51999999996</v>
      </c>
      <c r="H56" s="65">
        <f>H57+H58+H59+H60+H61+H62+H63+H64</f>
        <v>547850</v>
      </c>
      <c r="I56" s="65">
        <f>I57+I58+I59+I60+I61+I62+I63+I64</f>
        <v>497850</v>
      </c>
      <c r="J56" s="65">
        <f>J57+J58+J59+J60+J61+J62+J63+J64</f>
        <v>539303.89999999991</v>
      </c>
      <c r="K56" s="65">
        <f t="shared" si="5"/>
        <v>113.72812304699248</v>
      </c>
      <c r="L56" s="65">
        <f t="shared" si="6"/>
        <v>108.32658431254394</v>
      </c>
    </row>
    <row r="57" spans="2:12" x14ac:dyDescent="0.25">
      <c r="B57" s="66"/>
      <c r="C57" s="66"/>
      <c r="D57" s="66"/>
      <c r="E57" s="66" t="s">
        <v>130</v>
      </c>
      <c r="F57" s="66" t="s">
        <v>131</v>
      </c>
      <c r="G57" s="66">
        <v>11470.42</v>
      </c>
      <c r="H57" s="66">
        <v>12000</v>
      </c>
      <c r="I57" s="66">
        <v>12000</v>
      </c>
      <c r="J57" s="66">
        <v>9994.7900000000009</v>
      </c>
      <c r="K57" s="66">
        <f t="shared" si="5"/>
        <v>87.135344651721553</v>
      </c>
      <c r="L57" s="66">
        <f t="shared" si="6"/>
        <v>83.28991666666667</v>
      </c>
    </row>
    <row r="58" spans="2:12" x14ac:dyDescent="0.25">
      <c r="B58" s="66"/>
      <c r="C58" s="66"/>
      <c r="D58" s="66"/>
      <c r="E58" s="66" t="s">
        <v>132</v>
      </c>
      <c r="F58" s="66" t="s">
        <v>133</v>
      </c>
      <c r="G58" s="66">
        <v>94892.96</v>
      </c>
      <c r="H58" s="66">
        <v>105000</v>
      </c>
      <c r="I58" s="66">
        <v>105000</v>
      </c>
      <c r="J58" s="66">
        <v>100283.17</v>
      </c>
      <c r="K58" s="66">
        <f t="shared" si="5"/>
        <v>105.68030547260828</v>
      </c>
      <c r="L58" s="66">
        <f t="shared" si="6"/>
        <v>95.507780952380955</v>
      </c>
    </row>
    <row r="59" spans="2:12" x14ac:dyDescent="0.25">
      <c r="B59" s="66"/>
      <c r="C59" s="66"/>
      <c r="D59" s="66"/>
      <c r="E59" s="66" t="s">
        <v>134</v>
      </c>
      <c r="F59" s="66" t="s">
        <v>135</v>
      </c>
      <c r="G59" s="66">
        <v>6510.8</v>
      </c>
      <c r="H59" s="66">
        <v>8600</v>
      </c>
      <c r="I59" s="66">
        <v>8600</v>
      </c>
      <c r="J59" s="66">
        <v>4265.05</v>
      </c>
      <c r="K59" s="66">
        <f t="shared" si="5"/>
        <v>65.507310929532466</v>
      </c>
      <c r="L59" s="66">
        <f t="shared" si="6"/>
        <v>49.593604651162792</v>
      </c>
    </row>
    <row r="60" spans="2:12" x14ac:dyDescent="0.25">
      <c r="B60" s="66"/>
      <c r="C60" s="66"/>
      <c r="D60" s="66"/>
      <c r="E60" s="66" t="s">
        <v>136</v>
      </c>
      <c r="F60" s="66" t="s">
        <v>137</v>
      </c>
      <c r="G60" s="66">
        <v>292813.34999999998</v>
      </c>
      <c r="H60" s="66">
        <v>301000</v>
      </c>
      <c r="I60" s="66">
        <v>251000</v>
      </c>
      <c r="J60" s="66">
        <v>249674.04</v>
      </c>
      <c r="K60" s="66">
        <f t="shared" si="5"/>
        <v>85.26730082491116</v>
      </c>
      <c r="L60" s="66">
        <f t="shared" si="6"/>
        <v>99.471729083665338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28493.89</v>
      </c>
      <c r="H61" s="66">
        <v>51000</v>
      </c>
      <c r="I61" s="66">
        <v>51000</v>
      </c>
      <c r="J61" s="66">
        <v>37685.1</v>
      </c>
      <c r="K61" s="66">
        <f t="shared" si="5"/>
        <v>132.25677504896663</v>
      </c>
      <c r="L61" s="66">
        <f t="shared" si="6"/>
        <v>73.892352941176469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23559.33</v>
      </c>
      <c r="H62" s="66">
        <v>50000</v>
      </c>
      <c r="I62" s="66">
        <v>50000</v>
      </c>
      <c r="J62" s="66">
        <v>97000.65</v>
      </c>
      <c r="K62" s="66">
        <f t="shared" si="5"/>
        <v>411.72923848004166</v>
      </c>
      <c r="L62" s="66">
        <f t="shared" si="6"/>
        <v>194.00129999999999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194.05</v>
      </c>
      <c r="H63" s="66">
        <v>250</v>
      </c>
      <c r="I63" s="66">
        <v>250</v>
      </c>
      <c r="J63" s="66">
        <v>139.56</v>
      </c>
      <c r="K63" s="66">
        <f t="shared" si="5"/>
        <v>71.919608348363823</v>
      </c>
      <c r="L63" s="66">
        <f t="shared" si="6"/>
        <v>55.823999999999998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16269.72</v>
      </c>
      <c r="H64" s="66">
        <v>20000</v>
      </c>
      <c r="I64" s="66">
        <v>20000</v>
      </c>
      <c r="J64" s="66">
        <v>40261.54</v>
      </c>
      <c r="K64" s="66">
        <f t="shared" si="5"/>
        <v>247.4630171877574</v>
      </c>
      <c r="L64" s="66">
        <f t="shared" si="6"/>
        <v>201.30770000000001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G66+G67+G68+G69+G70+G71</f>
        <v>218212.94999999998</v>
      </c>
      <c r="H65" s="65">
        <f>H66+H67+H68+H69+H70+H71</f>
        <v>237917</v>
      </c>
      <c r="I65" s="65">
        <f>I66+I67+I68+I69+I70+I71</f>
        <v>237917</v>
      </c>
      <c r="J65" s="65">
        <f>J66+J67+J68+J69+J70+J71</f>
        <v>274887.84000000003</v>
      </c>
      <c r="K65" s="65">
        <f t="shared" ref="K65:K96" si="7">(J65*100)/G65</f>
        <v>125.97228532953706</v>
      </c>
      <c r="L65" s="65">
        <f t="shared" ref="L65:L96" si="8">(J65*100)/I65</f>
        <v>115.53938558404822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155826.38</v>
      </c>
      <c r="H66" s="66">
        <v>180000</v>
      </c>
      <c r="I66" s="66">
        <v>180000</v>
      </c>
      <c r="J66" s="66">
        <v>197122.22</v>
      </c>
      <c r="K66" s="66">
        <f t="shared" si="7"/>
        <v>126.50118676953157</v>
      </c>
      <c r="L66" s="66">
        <f t="shared" si="8"/>
        <v>109.51234444444444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5988.34</v>
      </c>
      <c r="H67" s="66">
        <v>5300</v>
      </c>
      <c r="I67" s="66">
        <v>5300</v>
      </c>
      <c r="J67" s="66">
        <v>9689.49</v>
      </c>
      <c r="K67" s="66">
        <f t="shared" si="7"/>
        <v>161.80594288233468</v>
      </c>
      <c r="L67" s="66">
        <f t="shared" si="8"/>
        <v>182.82056603773586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967.77</v>
      </c>
      <c r="H68" s="66">
        <v>1100</v>
      </c>
      <c r="I68" s="66">
        <v>1100</v>
      </c>
      <c r="J68" s="66">
        <v>1605.17</v>
      </c>
      <c r="K68" s="66">
        <f t="shared" si="7"/>
        <v>165.86275664672391</v>
      </c>
      <c r="L68" s="66">
        <f t="shared" si="8"/>
        <v>145.92454545454547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117</v>
      </c>
      <c r="H69" s="66">
        <v>117</v>
      </c>
      <c r="I69" s="66">
        <v>117</v>
      </c>
      <c r="J69" s="66">
        <v>117</v>
      </c>
      <c r="K69" s="66">
        <f t="shared" si="7"/>
        <v>100</v>
      </c>
      <c r="L69" s="66">
        <f t="shared" si="8"/>
        <v>100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7389.19</v>
      </c>
      <c r="H70" s="66">
        <v>8000</v>
      </c>
      <c r="I70" s="66">
        <v>8000</v>
      </c>
      <c r="J70" s="66">
        <v>4587.84</v>
      </c>
      <c r="K70" s="66">
        <f t="shared" si="7"/>
        <v>62.088537444564295</v>
      </c>
      <c r="L70" s="66">
        <f t="shared" si="8"/>
        <v>57.347999999999999</v>
      </c>
    </row>
    <row r="71" spans="2:12" x14ac:dyDescent="0.25">
      <c r="B71" s="66"/>
      <c r="C71" s="66"/>
      <c r="D71" s="66"/>
      <c r="E71" s="66" t="s">
        <v>158</v>
      </c>
      <c r="F71" s="66" t="s">
        <v>147</v>
      </c>
      <c r="G71" s="66">
        <v>47924.27</v>
      </c>
      <c r="H71" s="66">
        <v>43400</v>
      </c>
      <c r="I71" s="66">
        <v>43400</v>
      </c>
      <c r="J71" s="66">
        <v>61766.12</v>
      </c>
      <c r="K71" s="66">
        <f t="shared" si="7"/>
        <v>128.88275606493329</v>
      </c>
      <c r="L71" s="66">
        <f t="shared" si="8"/>
        <v>142.31824884792627</v>
      </c>
    </row>
    <row r="72" spans="2:12" x14ac:dyDescent="0.25">
      <c r="B72" s="65"/>
      <c r="C72" s="65" t="s">
        <v>159</v>
      </c>
      <c r="D72" s="65"/>
      <c r="E72" s="65"/>
      <c r="F72" s="65" t="s">
        <v>160</v>
      </c>
      <c r="G72" s="65">
        <f>G73+G75</f>
        <v>6096.92</v>
      </c>
      <c r="H72" s="65">
        <f>H73+H75</f>
        <v>9000</v>
      </c>
      <c r="I72" s="65">
        <f>I73+I75</f>
        <v>9000</v>
      </c>
      <c r="J72" s="65">
        <f>J73+J75</f>
        <v>7747.8899999999994</v>
      </c>
      <c r="K72" s="65">
        <f t="shared" si="7"/>
        <v>127.078754518675</v>
      </c>
      <c r="L72" s="65">
        <f t="shared" si="8"/>
        <v>86.087666666666664</v>
      </c>
    </row>
    <row r="73" spans="2:12" x14ac:dyDescent="0.25">
      <c r="B73" s="65"/>
      <c r="C73" s="65"/>
      <c r="D73" s="65" t="s">
        <v>161</v>
      </c>
      <c r="E73" s="65"/>
      <c r="F73" s="65" t="s">
        <v>162</v>
      </c>
      <c r="G73" s="65">
        <f>G74</f>
        <v>0</v>
      </c>
      <c r="H73" s="65">
        <f>H74</f>
        <v>2000</v>
      </c>
      <c r="I73" s="65">
        <f>I74</f>
        <v>2000</v>
      </c>
      <c r="J73" s="65">
        <f>J74</f>
        <v>0</v>
      </c>
      <c r="K73" s="65" t="e">
        <f t="shared" si="7"/>
        <v>#DIV/0!</v>
      </c>
      <c r="L73" s="65">
        <f t="shared" si="8"/>
        <v>0</v>
      </c>
    </row>
    <row r="74" spans="2:12" x14ac:dyDescent="0.25">
      <c r="B74" s="66"/>
      <c r="C74" s="66"/>
      <c r="D74" s="66"/>
      <c r="E74" s="66" t="s">
        <v>163</v>
      </c>
      <c r="F74" s="66" t="s">
        <v>164</v>
      </c>
      <c r="G74" s="66">
        <v>0</v>
      </c>
      <c r="H74" s="66">
        <v>2000</v>
      </c>
      <c r="I74" s="66">
        <v>2000</v>
      </c>
      <c r="J74" s="66">
        <v>0</v>
      </c>
      <c r="K74" s="66" t="e">
        <f t="shared" si="7"/>
        <v>#DIV/0!</v>
      </c>
      <c r="L74" s="66">
        <f t="shared" si="8"/>
        <v>0</v>
      </c>
    </row>
    <row r="75" spans="2:12" x14ac:dyDescent="0.25">
      <c r="B75" s="65"/>
      <c r="C75" s="65"/>
      <c r="D75" s="65" t="s">
        <v>165</v>
      </c>
      <c r="E75" s="65"/>
      <c r="F75" s="65" t="s">
        <v>166</v>
      </c>
      <c r="G75" s="65">
        <f>G76+G77</f>
        <v>6096.92</v>
      </c>
      <c r="H75" s="65">
        <f>H76+H77</f>
        <v>7000</v>
      </c>
      <c r="I75" s="65">
        <f>I76+I77</f>
        <v>7000</v>
      </c>
      <c r="J75" s="65">
        <f>J76+J77</f>
        <v>7747.8899999999994</v>
      </c>
      <c r="K75" s="65">
        <f t="shared" si="7"/>
        <v>127.078754518675</v>
      </c>
      <c r="L75" s="65">
        <f t="shared" si="8"/>
        <v>110.68414285714286</v>
      </c>
    </row>
    <row r="76" spans="2:12" x14ac:dyDescent="0.25">
      <c r="B76" s="66"/>
      <c r="C76" s="66"/>
      <c r="D76" s="66"/>
      <c r="E76" s="66" t="s">
        <v>167</v>
      </c>
      <c r="F76" s="66" t="s">
        <v>168</v>
      </c>
      <c r="G76" s="66">
        <v>6096.92</v>
      </c>
      <c r="H76" s="66">
        <v>7000</v>
      </c>
      <c r="I76" s="66">
        <v>7000</v>
      </c>
      <c r="J76" s="66">
        <v>7707.28</v>
      </c>
      <c r="K76" s="66">
        <f t="shared" si="7"/>
        <v>126.41268050097426</v>
      </c>
      <c r="L76" s="66">
        <f t="shared" si="8"/>
        <v>110.104</v>
      </c>
    </row>
    <row r="77" spans="2:12" x14ac:dyDescent="0.25">
      <c r="B77" s="66"/>
      <c r="C77" s="66"/>
      <c r="D77" s="66"/>
      <c r="E77" s="66" t="s">
        <v>169</v>
      </c>
      <c r="F77" s="66" t="s">
        <v>170</v>
      </c>
      <c r="G77" s="66">
        <v>0</v>
      </c>
      <c r="H77" s="66">
        <v>0</v>
      </c>
      <c r="I77" s="66">
        <v>0</v>
      </c>
      <c r="J77" s="66">
        <v>40.61</v>
      </c>
      <c r="K77" s="66" t="e">
        <f t="shared" si="7"/>
        <v>#DIV/0!</v>
      </c>
      <c r="L77" s="66" t="e">
        <f t="shared" si="8"/>
        <v>#DIV/0!</v>
      </c>
    </row>
    <row r="78" spans="2:12" x14ac:dyDescent="0.25">
      <c r="B78" s="65"/>
      <c r="C78" s="65" t="s">
        <v>171</v>
      </c>
      <c r="D78" s="65"/>
      <c r="E78" s="65"/>
      <c r="F78" s="65" t="s">
        <v>172</v>
      </c>
      <c r="G78" s="65">
        <f t="shared" ref="G78:J79" si="9">G79</f>
        <v>10153.290000000001</v>
      </c>
      <c r="H78" s="65">
        <f t="shared" si="9"/>
        <v>55000</v>
      </c>
      <c r="I78" s="65">
        <f t="shared" si="9"/>
        <v>55000</v>
      </c>
      <c r="J78" s="65">
        <f t="shared" si="9"/>
        <v>28000</v>
      </c>
      <c r="K78" s="65">
        <f t="shared" si="7"/>
        <v>275.77268057939835</v>
      </c>
      <c r="L78" s="65">
        <f t="shared" si="8"/>
        <v>50.909090909090907</v>
      </c>
    </row>
    <row r="79" spans="2:12" x14ac:dyDescent="0.25">
      <c r="B79" s="65"/>
      <c r="C79" s="65"/>
      <c r="D79" s="65" t="s">
        <v>173</v>
      </c>
      <c r="E79" s="65"/>
      <c r="F79" s="65" t="s">
        <v>174</v>
      </c>
      <c r="G79" s="65">
        <f t="shared" si="9"/>
        <v>10153.290000000001</v>
      </c>
      <c r="H79" s="65">
        <f t="shared" si="9"/>
        <v>55000</v>
      </c>
      <c r="I79" s="65">
        <f t="shared" si="9"/>
        <v>55000</v>
      </c>
      <c r="J79" s="65">
        <f t="shared" si="9"/>
        <v>28000</v>
      </c>
      <c r="K79" s="65">
        <f t="shared" si="7"/>
        <v>275.77268057939835</v>
      </c>
      <c r="L79" s="65">
        <f t="shared" si="8"/>
        <v>50.909090909090907</v>
      </c>
    </row>
    <row r="80" spans="2:12" x14ac:dyDescent="0.25">
      <c r="B80" s="66"/>
      <c r="C80" s="66"/>
      <c r="D80" s="66"/>
      <c r="E80" s="66" t="s">
        <v>175</v>
      </c>
      <c r="F80" s="66" t="s">
        <v>176</v>
      </c>
      <c r="G80" s="66">
        <v>10153.290000000001</v>
      </c>
      <c r="H80" s="66">
        <v>55000</v>
      </c>
      <c r="I80" s="66">
        <v>55000</v>
      </c>
      <c r="J80" s="66">
        <v>28000</v>
      </c>
      <c r="K80" s="66">
        <f t="shared" si="7"/>
        <v>275.77268057939835</v>
      </c>
      <c r="L80" s="66">
        <f t="shared" si="8"/>
        <v>50.909090909090907</v>
      </c>
    </row>
    <row r="81" spans="2:12" x14ac:dyDescent="0.25">
      <c r="B81" s="65" t="s">
        <v>177</v>
      </c>
      <c r="C81" s="65"/>
      <c r="D81" s="65"/>
      <c r="E81" s="65"/>
      <c r="F81" s="65" t="s">
        <v>178</v>
      </c>
      <c r="G81" s="65">
        <f>G82+G94</f>
        <v>195160.58</v>
      </c>
      <c r="H81" s="65">
        <f>H82+H94</f>
        <v>142430</v>
      </c>
      <c r="I81" s="65">
        <f>I82+I94</f>
        <v>311730</v>
      </c>
      <c r="J81" s="65">
        <f>J82+J94</f>
        <v>335404.21999999997</v>
      </c>
      <c r="K81" s="65">
        <f t="shared" si="7"/>
        <v>171.86063906963179</v>
      </c>
      <c r="L81" s="65">
        <f t="shared" si="8"/>
        <v>107.59446315721939</v>
      </c>
    </row>
    <row r="82" spans="2:12" x14ac:dyDescent="0.25">
      <c r="B82" s="65"/>
      <c r="C82" s="65" t="s">
        <v>179</v>
      </c>
      <c r="D82" s="65"/>
      <c r="E82" s="65"/>
      <c r="F82" s="65" t="s">
        <v>180</v>
      </c>
      <c r="G82" s="65">
        <f>G83+G86</f>
        <v>186877.53</v>
      </c>
      <c r="H82" s="65">
        <f>H83+H86</f>
        <v>116500</v>
      </c>
      <c r="I82" s="65">
        <f>I83+I86</f>
        <v>264800</v>
      </c>
      <c r="J82" s="65">
        <f>J83+J86</f>
        <v>293668.45999999996</v>
      </c>
      <c r="K82" s="65">
        <f t="shared" si="7"/>
        <v>157.14487450684948</v>
      </c>
      <c r="L82" s="65">
        <f t="shared" si="8"/>
        <v>110.90198640483383</v>
      </c>
    </row>
    <row r="83" spans="2:12" x14ac:dyDescent="0.25">
      <c r="B83" s="65"/>
      <c r="C83" s="65"/>
      <c r="D83" s="65" t="s">
        <v>181</v>
      </c>
      <c r="E83" s="65"/>
      <c r="F83" s="65" t="s">
        <v>182</v>
      </c>
      <c r="G83" s="65">
        <f>G84+G85</f>
        <v>5437.5</v>
      </c>
      <c r="H83" s="65">
        <f>H84+H85</f>
        <v>0</v>
      </c>
      <c r="I83" s="65">
        <f>I84+I85</f>
        <v>23000</v>
      </c>
      <c r="J83" s="65">
        <f>J84+J85</f>
        <v>22950</v>
      </c>
      <c r="K83" s="65">
        <f t="shared" si="7"/>
        <v>422.06896551724139</v>
      </c>
      <c r="L83" s="65">
        <f t="shared" si="8"/>
        <v>99.782608695652172</v>
      </c>
    </row>
    <row r="84" spans="2:12" x14ac:dyDescent="0.25">
      <c r="B84" s="66"/>
      <c r="C84" s="66"/>
      <c r="D84" s="66"/>
      <c r="E84" s="66" t="s">
        <v>183</v>
      </c>
      <c r="F84" s="66" t="s">
        <v>184</v>
      </c>
      <c r="G84" s="66">
        <v>0</v>
      </c>
      <c r="H84" s="66">
        <v>0</v>
      </c>
      <c r="I84" s="66">
        <v>23000</v>
      </c>
      <c r="J84" s="66">
        <v>22950</v>
      </c>
      <c r="K84" s="66" t="e">
        <f t="shared" si="7"/>
        <v>#DIV/0!</v>
      </c>
      <c r="L84" s="66">
        <f t="shared" si="8"/>
        <v>99.782608695652172</v>
      </c>
    </row>
    <row r="85" spans="2:12" x14ac:dyDescent="0.25">
      <c r="B85" s="66"/>
      <c r="C85" s="66"/>
      <c r="D85" s="66"/>
      <c r="E85" s="66" t="s">
        <v>185</v>
      </c>
      <c r="F85" s="66" t="s">
        <v>186</v>
      </c>
      <c r="G85" s="66">
        <v>5437.5</v>
      </c>
      <c r="H85" s="66">
        <v>0</v>
      </c>
      <c r="I85" s="66">
        <v>0</v>
      </c>
      <c r="J85" s="66">
        <v>0</v>
      </c>
      <c r="K85" s="66">
        <f t="shared" si="7"/>
        <v>0</v>
      </c>
      <c r="L85" s="66" t="e">
        <f t="shared" si="8"/>
        <v>#DIV/0!</v>
      </c>
    </row>
    <row r="86" spans="2:12" x14ac:dyDescent="0.25">
      <c r="B86" s="65"/>
      <c r="C86" s="65"/>
      <c r="D86" s="65" t="s">
        <v>187</v>
      </c>
      <c r="E86" s="65"/>
      <c r="F86" s="65" t="s">
        <v>188</v>
      </c>
      <c r="G86" s="65">
        <f>G87+G88+G89+G90+G91+G92+G93</f>
        <v>181440.03</v>
      </c>
      <c r="H86" s="65">
        <f>H87+H88+H89+H90+H91+H92+H93</f>
        <v>116500</v>
      </c>
      <c r="I86" s="65">
        <f>I87+I88+I89+I90+I91+I92+I93</f>
        <v>241800</v>
      </c>
      <c r="J86" s="65">
        <f>J87+J88+J89+J90+J91+J92+J93</f>
        <v>270718.45999999996</v>
      </c>
      <c r="K86" s="65">
        <f t="shared" si="7"/>
        <v>149.20547577069956</v>
      </c>
      <c r="L86" s="65">
        <f t="shared" si="8"/>
        <v>111.95966087675765</v>
      </c>
    </row>
    <row r="87" spans="2:12" x14ac:dyDescent="0.25">
      <c r="B87" s="66"/>
      <c r="C87" s="66"/>
      <c r="D87" s="66"/>
      <c r="E87" s="66" t="s">
        <v>189</v>
      </c>
      <c r="F87" s="66" t="s">
        <v>190</v>
      </c>
      <c r="G87" s="66">
        <v>3618.35</v>
      </c>
      <c r="H87" s="66">
        <v>7000</v>
      </c>
      <c r="I87" s="66">
        <v>7000</v>
      </c>
      <c r="J87" s="66">
        <v>11784.09</v>
      </c>
      <c r="K87" s="66">
        <f t="shared" si="7"/>
        <v>325.6757914519049</v>
      </c>
      <c r="L87" s="66">
        <f t="shared" si="8"/>
        <v>168.34414285714286</v>
      </c>
    </row>
    <row r="88" spans="2:12" x14ac:dyDescent="0.25">
      <c r="B88" s="66"/>
      <c r="C88" s="66"/>
      <c r="D88" s="66"/>
      <c r="E88" s="66" t="s">
        <v>191</v>
      </c>
      <c r="F88" s="66" t="s">
        <v>192</v>
      </c>
      <c r="G88" s="66">
        <v>4631</v>
      </c>
      <c r="H88" s="66">
        <v>7000</v>
      </c>
      <c r="I88" s="66">
        <v>7000</v>
      </c>
      <c r="J88" s="66">
        <v>0</v>
      </c>
      <c r="K88" s="66">
        <f t="shared" si="7"/>
        <v>0</v>
      </c>
      <c r="L88" s="66">
        <f t="shared" si="8"/>
        <v>0</v>
      </c>
    </row>
    <row r="89" spans="2:12" x14ac:dyDescent="0.25">
      <c r="B89" s="66"/>
      <c r="C89" s="66"/>
      <c r="D89" s="66"/>
      <c r="E89" s="66" t="s">
        <v>193</v>
      </c>
      <c r="F89" s="66" t="s">
        <v>194</v>
      </c>
      <c r="G89" s="66">
        <v>24046.9</v>
      </c>
      <c r="H89" s="66">
        <v>17000</v>
      </c>
      <c r="I89" s="66">
        <v>17000</v>
      </c>
      <c r="J89" s="66">
        <v>11388.2</v>
      </c>
      <c r="K89" s="66">
        <f t="shared" si="7"/>
        <v>47.358287346809774</v>
      </c>
      <c r="L89" s="66">
        <f t="shared" si="8"/>
        <v>66.989411764705878</v>
      </c>
    </row>
    <row r="90" spans="2:12" x14ac:dyDescent="0.25">
      <c r="B90" s="66"/>
      <c r="C90" s="66"/>
      <c r="D90" s="66"/>
      <c r="E90" s="66" t="s">
        <v>195</v>
      </c>
      <c r="F90" s="66" t="s">
        <v>196</v>
      </c>
      <c r="G90" s="66">
        <v>0</v>
      </c>
      <c r="H90" s="66">
        <v>0</v>
      </c>
      <c r="I90" s="66">
        <v>0</v>
      </c>
      <c r="J90" s="66">
        <v>2536.46</v>
      </c>
      <c r="K90" s="66" t="e">
        <f t="shared" si="7"/>
        <v>#DIV/0!</v>
      </c>
      <c r="L90" s="66" t="e">
        <f t="shared" si="8"/>
        <v>#DIV/0!</v>
      </c>
    </row>
    <row r="91" spans="2:12" x14ac:dyDescent="0.25">
      <c r="B91" s="66"/>
      <c r="C91" s="66"/>
      <c r="D91" s="66"/>
      <c r="E91" s="66" t="s">
        <v>197</v>
      </c>
      <c r="F91" s="66" t="s">
        <v>198</v>
      </c>
      <c r="G91" s="66">
        <v>78918.19</v>
      </c>
      <c r="H91" s="66">
        <v>20500</v>
      </c>
      <c r="I91" s="66">
        <v>20500</v>
      </c>
      <c r="J91" s="66">
        <v>15048.63</v>
      </c>
      <c r="K91" s="66">
        <f t="shared" si="7"/>
        <v>19.068645644305832</v>
      </c>
      <c r="L91" s="66">
        <f t="shared" si="8"/>
        <v>73.407951219512199</v>
      </c>
    </row>
    <row r="92" spans="2:12" x14ac:dyDescent="0.25">
      <c r="B92" s="66"/>
      <c r="C92" s="66"/>
      <c r="D92" s="66"/>
      <c r="E92" s="66" t="s">
        <v>199</v>
      </c>
      <c r="F92" s="66" t="s">
        <v>200</v>
      </c>
      <c r="G92" s="66">
        <v>0</v>
      </c>
      <c r="H92" s="66">
        <v>1000</v>
      </c>
      <c r="I92" s="66">
        <v>1000</v>
      </c>
      <c r="J92" s="66">
        <v>27728.74</v>
      </c>
      <c r="K92" s="66" t="e">
        <f t="shared" si="7"/>
        <v>#DIV/0!</v>
      </c>
      <c r="L92" s="66">
        <f t="shared" si="8"/>
        <v>2772.8739999999998</v>
      </c>
    </row>
    <row r="93" spans="2:12" x14ac:dyDescent="0.25">
      <c r="B93" s="66"/>
      <c r="C93" s="66"/>
      <c r="D93" s="66"/>
      <c r="E93" s="66" t="s">
        <v>201</v>
      </c>
      <c r="F93" s="66" t="s">
        <v>202</v>
      </c>
      <c r="G93" s="66">
        <v>70225.59</v>
      </c>
      <c r="H93" s="66">
        <v>64000</v>
      </c>
      <c r="I93" s="66">
        <v>189300</v>
      </c>
      <c r="J93" s="66">
        <v>202232.34</v>
      </c>
      <c r="K93" s="66">
        <f t="shared" si="7"/>
        <v>287.97528080575756</v>
      </c>
      <c r="L93" s="66">
        <f t="shared" si="8"/>
        <v>106.83166402535657</v>
      </c>
    </row>
    <row r="94" spans="2:12" x14ac:dyDescent="0.25">
      <c r="B94" s="65"/>
      <c r="C94" s="65" t="s">
        <v>203</v>
      </c>
      <c r="D94" s="65"/>
      <c r="E94" s="65"/>
      <c r="F94" s="65" t="s">
        <v>204</v>
      </c>
      <c r="G94" s="65">
        <f t="shared" ref="G94:J95" si="10">G95</f>
        <v>8283.0499999999993</v>
      </c>
      <c r="H94" s="65">
        <f t="shared" si="10"/>
        <v>25930</v>
      </c>
      <c r="I94" s="65">
        <f t="shared" si="10"/>
        <v>46930</v>
      </c>
      <c r="J94" s="65">
        <f t="shared" si="10"/>
        <v>41735.760000000002</v>
      </c>
      <c r="K94" s="65">
        <f t="shared" si="7"/>
        <v>503.86946837215766</v>
      </c>
      <c r="L94" s="65">
        <f t="shared" si="8"/>
        <v>88.931941189004903</v>
      </c>
    </row>
    <row r="95" spans="2:12" x14ac:dyDescent="0.25">
      <c r="B95" s="65"/>
      <c r="C95" s="65"/>
      <c r="D95" s="65" t="s">
        <v>205</v>
      </c>
      <c r="E95" s="65"/>
      <c r="F95" s="65" t="s">
        <v>206</v>
      </c>
      <c r="G95" s="65">
        <f t="shared" si="10"/>
        <v>8283.0499999999993</v>
      </c>
      <c r="H95" s="65">
        <f t="shared" si="10"/>
        <v>25930</v>
      </c>
      <c r="I95" s="65">
        <f t="shared" si="10"/>
        <v>46930</v>
      </c>
      <c r="J95" s="65">
        <f t="shared" si="10"/>
        <v>41735.760000000002</v>
      </c>
      <c r="K95" s="65">
        <f t="shared" si="7"/>
        <v>503.86946837215766</v>
      </c>
      <c r="L95" s="65">
        <f t="shared" si="8"/>
        <v>88.931941189004903</v>
      </c>
    </row>
    <row r="96" spans="2:12" x14ac:dyDescent="0.25">
      <c r="B96" s="66"/>
      <c r="C96" s="66"/>
      <c r="D96" s="66"/>
      <c r="E96" s="66" t="s">
        <v>207</v>
      </c>
      <c r="F96" s="66" t="s">
        <v>206</v>
      </c>
      <c r="G96" s="66">
        <v>8283.0499999999993</v>
      </c>
      <c r="H96" s="66">
        <v>25930</v>
      </c>
      <c r="I96" s="66">
        <v>46930</v>
      </c>
      <c r="J96" s="66">
        <v>41735.760000000002</v>
      </c>
      <c r="K96" s="66">
        <f t="shared" si="7"/>
        <v>503.86946837215766</v>
      </c>
      <c r="L96" s="66">
        <f t="shared" si="8"/>
        <v>88.931941189004903</v>
      </c>
    </row>
    <row r="97" spans="2:12" x14ac:dyDescent="0.25">
      <c r="B97" s="65"/>
      <c r="C97" s="66"/>
      <c r="D97" s="67"/>
      <c r="E97" s="68"/>
      <c r="F97" s="8"/>
      <c r="G97" s="65"/>
      <c r="H97" s="65"/>
      <c r="I97" s="65"/>
      <c r="J97" s="65"/>
      <c r="K97" s="70"/>
      <c r="L97" s="70"/>
    </row>
  </sheetData>
  <mergeCells count="7">
    <mergeCell ref="B31:F31"/>
    <mergeCell ref="B32:F3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13" sqref="F1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4" t="s">
        <v>16</v>
      </c>
      <c r="C2" s="114"/>
      <c r="D2" s="114"/>
      <c r="E2" s="114"/>
      <c r="F2" s="114"/>
      <c r="G2" s="114"/>
      <c r="H2" s="114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11246414.969999999</v>
      </c>
      <c r="D6" s="71">
        <f>D7+D9+D11</f>
        <v>13086361</v>
      </c>
      <c r="E6" s="71">
        <f>E7+E9+E11</f>
        <v>12936161</v>
      </c>
      <c r="F6" s="71">
        <f>F7+F9+F11</f>
        <v>12982366.899999999</v>
      </c>
      <c r="G6" s="72">
        <f t="shared" ref="G6:G19" si="0">(F6*100)/C6</f>
        <v>115.4356026754364</v>
      </c>
      <c r="H6" s="72">
        <f t="shared" ref="H6:H19" si="1">(F6*100)/E6</f>
        <v>100.35718402082347</v>
      </c>
    </row>
    <row r="7" spans="1:8" x14ac:dyDescent="0.25">
      <c r="A7"/>
      <c r="B7" s="8" t="s">
        <v>208</v>
      </c>
      <c r="C7" s="71">
        <f>C8</f>
        <v>10894165.560000001</v>
      </c>
      <c r="D7" s="71">
        <f>D8</f>
        <v>12652311</v>
      </c>
      <c r="E7" s="71">
        <f>E8</f>
        <v>12502111</v>
      </c>
      <c r="F7" s="71">
        <f>F8</f>
        <v>12500748.109999999</v>
      </c>
      <c r="G7" s="72">
        <f t="shared" si="0"/>
        <v>114.74718317021794</v>
      </c>
      <c r="H7" s="72">
        <f t="shared" si="1"/>
        <v>99.989098721007991</v>
      </c>
    </row>
    <row r="8" spans="1:8" x14ac:dyDescent="0.25">
      <c r="A8"/>
      <c r="B8" s="16" t="s">
        <v>209</v>
      </c>
      <c r="C8" s="95">
        <v>10894165.560000001</v>
      </c>
      <c r="D8" s="73">
        <v>12652311</v>
      </c>
      <c r="E8" s="73">
        <v>12502111</v>
      </c>
      <c r="F8" s="74">
        <v>12500748.109999999</v>
      </c>
      <c r="G8" s="70">
        <f t="shared" si="0"/>
        <v>114.74718317021794</v>
      </c>
      <c r="H8" s="70">
        <f t="shared" si="1"/>
        <v>99.989098721007991</v>
      </c>
    </row>
    <row r="9" spans="1:8" x14ac:dyDescent="0.25">
      <c r="A9"/>
      <c r="B9" s="8" t="s">
        <v>210</v>
      </c>
      <c r="C9" s="71">
        <f>C10</f>
        <v>342096.12</v>
      </c>
      <c r="D9" s="71">
        <f>D10</f>
        <v>379050</v>
      </c>
      <c r="E9" s="71">
        <f>E10</f>
        <v>379050</v>
      </c>
      <c r="F9" s="71">
        <f>F10</f>
        <v>453618.79</v>
      </c>
      <c r="G9" s="72">
        <f t="shared" si="0"/>
        <v>132.59980557511147</v>
      </c>
      <c r="H9" s="72">
        <f t="shared" si="1"/>
        <v>119.67254715736711</v>
      </c>
    </row>
    <row r="10" spans="1:8" x14ac:dyDescent="0.25">
      <c r="A10"/>
      <c r="B10" s="16" t="s">
        <v>211</v>
      </c>
      <c r="C10" s="73">
        <v>342096.12</v>
      </c>
      <c r="D10" s="73">
        <v>379050</v>
      </c>
      <c r="E10" s="73">
        <v>379050</v>
      </c>
      <c r="F10" s="74">
        <v>453618.79</v>
      </c>
      <c r="G10" s="70">
        <f t="shared" si="0"/>
        <v>132.59980557511147</v>
      </c>
      <c r="H10" s="70">
        <f t="shared" si="1"/>
        <v>119.67254715736711</v>
      </c>
    </row>
    <row r="11" spans="1:8" x14ac:dyDescent="0.25">
      <c r="A11"/>
      <c r="B11" s="8" t="s">
        <v>212</v>
      </c>
      <c r="C11" s="71">
        <f>C12</f>
        <v>10153.290000000001</v>
      </c>
      <c r="D11" s="71">
        <f>D12</f>
        <v>55000</v>
      </c>
      <c r="E11" s="71">
        <f>E12</f>
        <v>55000</v>
      </c>
      <c r="F11" s="71">
        <f>F12</f>
        <v>28000</v>
      </c>
      <c r="G11" s="72">
        <f t="shared" si="0"/>
        <v>275.77268057939835</v>
      </c>
      <c r="H11" s="72">
        <f t="shared" si="1"/>
        <v>50.909090909090907</v>
      </c>
    </row>
    <row r="12" spans="1:8" x14ac:dyDescent="0.25">
      <c r="A12"/>
      <c r="B12" s="16" t="s">
        <v>213</v>
      </c>
      <c r="C12" s="95">
        <v>10153.290000000001</v>
      </c>
      <c r="D12" s="73">
        <v>55000</v>
      </c>
      <c r="E12" s="73">
        <v>55000</v>
      </c>
      <c r="F12" s="74">
        <v>28000</v>
      </c>
      <c r="G12" s="70">
        <f t="shared" si="0"/>
        <v>275.77268057939835</v>
      </c>
      <c r="H12" s="70">
        <f t="shared" si="1"/>
        <v>50.909090909090907</v>
      </c>
    </row>
    <row r="13" spans="1:8" x14ac:dyDescent="0.25">
      <c r="B13" s="8" t="s">
        <v>32</v>
      </c>
      <c r="C13" s="75">
        <f>C14+C16+C18</f>
        <v>11230314.16</v>
      </c>
      <c r="D13" s="75">
        <f>D14+D16+D18</f>
        <v>13007311</v>
      </c>
      <c r="E13" s="75">
        <f>E14+E16+E18</f>
        <v>12857111</v>
      </c>
      <c r="F13" s="75">
        <f>F14+F16+F18</f>
        <v>12873418.35</v>
      </c>
      <c r="G13" s="72">
        <f t="shared" si="0"/>
        <v>114.6309726209832</v>
      </c>
      <c r="H13" s="72">
        <f t="shared" si="1"/>
        <v>100.12683525871402</v>
      </c>
    </row>
    <row r="14" spans="1:8" x14ac:dyDescent="0.25">
      <c r="A14"/>
      <c r="B14" s="8" t="s">
        <v>208</v>
      </c>
      <c r="C14" s="75">
        <f>C15</f>
        <v>10894165.560000001</v>
      </c>
      <c r="D14" s="75">
        <f>D15</f>
        <v>12652311</v>
      </c>
      <c r="E14" s="75">
        <f>E15</f>
        <v>12502111</v>
      </c>
      <c r="F14" s="75">
        <f>F15</f>
        <v>12500748.109999999</v>
      </c>
      <c r="G14" s="72">
        <f t="shared" si="0"/>
        <v>114.74718317021794</v>
      </c>
      <c r="H14" s="72">
        <f t="shared" si="1"/>
        <v>99.989098721007991</v>
      </c>
    </row>
    <row r="15" spans="1:8" x14ac:dyDescent="0.25">
      <c r="A15"/>
      <c r="B15" s="16" t="s">
        <v>209</v>
      </c>
      <c r="C15" s="73">
        <v>10894165.560000001</v>
      </c>
      <c r="D15" s="73">
        <v>12652311</v>
      </c>
      <c r="E15" s="76">
        <v>12502111</v>
      </c>
      <c r="F15" s="74">
        <v>12500748.109999999</v>
      </c>
      <c r="G15" s="70">
        <f t="shared" si="0"/>
        <v>114.74718317021794</v>
      </c>
      <c r="H15" s="70">
        <f t="shared" si="1"/>
        <v>99.989098721007991</v>
      </c>
    </row>
    <row r="16" spans="1:8" x14ac:dyDescent="0.25">
      <c r="A16"/>
      <c r="B16" s="8" t="s">
        <v>210</v>
      </c>
      <c r="C16" s="75">
        <f>C17</f>
        <v>325995.31</v>
      </c>
      <c r="D16" s="75">
        <f>D17</f>
        <v>300000</v>
      </c>
      <c r="E16" s="75">
        <f>E17</f>
        <v>300000</v>
      </c>
      <c r="F16" s="75">
        <f>F17</f>
        <v>344670.24</v>
      </c>
      <c r="G16" s="72">
        <f t="shared" si="0"/>
        <v>105.72858854932606</v>
      </c>
      <c r="H16" s="72">
        <f t="shared" si="1"/>
        <v>114.89008</v>
      </c>
    </row>
    <row r="17" spans="1:8" x14ac:dyDescent="0.25">
      <c r="A17"/>
      <c r="B17" s="16" t="s">
        <v>211</v>
      </c>
      <c r="C17" s="73">
        <v>325995.31</v>
      </c>
      <c r="D17" s="73">
        <v>300000</v>
      </c>
      <c r="E17" s="76">
        <v>300000</v>
      </c>
      <c r="F17" s="74">
        <v>344670.24</v>
      </c>
      <c r="G17" s="70">
        <f t="shared" si="0"/>
        <v>105.72858854932606</v>
      </c>
      <c r="H17" s="70">
        <f t="shared" si="1"/>
        <v>114.89008</v>
      </c>
    </row>
    <row r="18" spans="1:8" x14ac:dyDescent="0.25">
      <c r="A18"/>
      <c r="B18" s="8" t="s">
        <v>212</v>
      </c>
      <c r="C18" s="75">
        <f>C19</f>
        <v>10153.290000000001</v>
      </c>
      <c r="D18" s="75">
        <f>D19</f>
        <v>55000</v>
      </c>
      <c r="E18" s="75">
        <f>E19</f>
        <v>55000</v>
      </c>
      <c r="F18" s="75">
        <f>F19</f>
        <v>28000</v>
      </c>
      <c r="G18" s="72">
        <f t="shared" si="0"/>
        <v>275.77268057939835</v>
      </c>
      <c r="H18" s="72">
        <f t="shared" si="1"/>
        <v>50.909090909090907</v>
      </c>
    </row>
    <row r="19" spans="1:8" x14ac:dyDescent="0.25">
      <c r="A19"/>
      <c r="B19" s="16" t="s">
        <v>213</v>
      </c>
      <c r="C19" s="73">
        <v>10153.290000000001</v>
      </c>
      <c r="D19" s="73">
        <v>55000</v>
      </c>
      <c r="E19" s="76">
        <v>55000</v>
      </c>
      <c r="F19" s="74">
        <v>28000</v>
      </c>
      <c r="G19" s="70">
        <f t="shared" si="0"/>
        <v>275.77268057939835</v>
      </c>
      <c r="H19" s="70">
        <f t="shared" si="1"/>
        <v>50.909090909090907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abSelected="1" workbookViewId="0">
      <selection activeCell="B40" sqref="B40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17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11230314.16</v>
      </c>
      <c r="D6" s="75">
        <f t="shared" si="0"/>
        <v>13007311</v>
      </c>
      <c r="E6" s="75">
        <f t="shared" si="0"/>
        <v>12857111</v>
      </c>
      <c r="F6" s="75">
        <f t="shared" si="0"/>
        <v>12873418.35</v>
      </c>
      <c r="G6" s="70">
        <f>(F6*100)/C6</f>
        <v>114.6309726209832</v>
      </c>
      <c r="H6" s="70">
        <f>(F6*100)/E6</f>
        <v>100.12683525871402</v>
      </c>
    </row>
    <row r="7" spans="2:8" x14ac:dyDescent="0.25">
      <c r="B7" s="8" t="s">
        <v>214</v>
      </c>
      <c r="C7" s="75">
        <f t="shared" si="0"/>
        <v>11230314.16</v>
      </c>
      <c r="D7" s="75">
        <f t="shared" si="0"/>
        <v>13007311</v>
      </c>
      <c r="E7" s="75">
        <f t="shared" si="0"/>
        <v>12857111</v>
      </c>
      <c r="F7" s="75">
        <f t="shared" si="0"/>
        <v>12873418.35</v>
      </c>
      <c r="G7" s="70">
        <f>(F7*100)/C7</f>
        <v>114.6309726209832</v>
      </c>
      <c r="H7" s="70">
        <f>(F7*100)/E7</f>
        <v>100.12683525871402</v>
      </c>
    </row>
    <row r="8" spans="2:8" x14ac:dyDescent="0.25">
      <c r="B8" s="11" t="s">
        <v>215</v>
      </c>
      <c r="C8" s="73">
        <v>11230314.16</v>
      </c>
      <c r="D8" s="73">
        <v>13007311</v>
      </c>
      <c r="E8" s="73">
        <v>12857111</v>
      </c>
      <c r="F8" s="74">
        <v>12873418.35</v>
      </c>
      <c r="G8" s="70">
        <f>(F8*100)/C8</f>
        <v>114.6309726209832</v>
      </c>
      <c r="H8" s="70">
        <f>(F8*100)/E8</f>
        <v>100.12683525871402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4" t="s">
        <v>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4" t="s">
        <v>25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12" ht="15.75" customHeight="1" x14ac:dyDescent="0.25">
      <c r="B5" s="114" t="s">
        <v>18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0" t="s">
        <v>3</v>
      </c>
      <c r="C7" s="121"/>
      <c r="D7" s="121"/>
      <c r="E7" s="121"/>
      <c r="F7" s="12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0">
        <v>1</v>
      </c>
      <c r="C8" s="121"/>
      <c r="D8" s="121"/>
      <c r="E8" s="121"/>
      <c r="F8" s="12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4" t="s">
        <v>19</v>
      </c>
      <c r="C2" s="114"/>
      <c r="D2" s="114"/>
      <c r="E2" s="114"/>
      <c r="F2" s="114"/>
      <c r="G2" s="114"/>
      <c r="H2" s="11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010"/>
  <sheetViews>
    <sheetView zoomScaleNormal="100" workbookViewId="0">
      <selection activeCell="E89" sqref="E8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216</v>
      </c>
      <c r="C1" s="39"/>
    </row>
    <row r="2" spans="1:6" ht="15" customHeight="1" x14ac:dyDescent="0.2">
      <c r="A2" s="41" t="s">
        <v>34</v>
      </c>
      <c r="B2" s="42" t="s">
        <v>217</v>
      </c>
      <c r="C2" s="39"/>
    </row>
    <row r="3" spans="1:6" s="39" customFormat="1" ht="43.5" customHeight="1" x14ac:dyDescent="0.2">
      <c r="A3" s="43" t="s">
        <v>35</v>
      </c>
      <c r="B3" s="37" t="s">
        <v>218</v>
      </c>
    </row>
    <row r="4" spans="1:6" s="39" customFormat="1" x14ac:dyDescent="0.2">
      <c r="A4" s="43" t="s">
        <v>36</v>
      </c>
      <c r="B4" s="44" t="s">
        <v>219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220</v>
      </c>
      <c r="B7" s="46"/>
      <c r="C7" s="77">
        <f>C13+C57</f>
        <v>12652311</v>
      </c>
      <c r="D7" s="77">
        <f>D13+D57</f>
        <v>12502111</v>
      </c>
      <c r="E7" s="77">
        <f>E13+E57</f>
        <v>12500748.109999999</v>
      </c>
      <c r="F7" s="77">
        <f>(E7*100)/D7</f>
        <v>99.989098721007991</v>
      </c>
    </row>
    <row r="8" spans="1:6" x14ac:dyDescent="0.2">
      <c r="A8" s="47" t="s">
        <v>87</v>
      </c>
      <c r="B8" s="46"/>
      <c r="C8" s="77">
        <f>C93+C122</f>
        <v>300000</v>
      </c>
      <c r="D8" s="77">
        <f>D93+D122</f>
        <v>300000</v>
      </c>
      <c r="E8" s="77">
        <f>E93+E122</f>
        <v>344670.24</v>
      </c>
      <c r="F8" s="77">
        <f>(E8*100)/D8</f>
        <v>114.89008</v>
      </c>
    </row>
    <row r="9" spans="1:6" x14ac:dyDescent="0.2">
      <c r="A9" s="47" t="s">
        <v>221</v>
      </c>
      <c r="B9" s="46"/>
      <c r="C9" s="77">
        <f>C80</f>
        <v>55000</v>
      </c>
      <c r="D9" s="77">
        <f>D80</f>
        <v>55000</v>
      </c>
      <c r="E9" s="77">
        <f>E80</f>
        <v>28000</v>
      </c>
      <c r="F9" s="77">
        <f>(E9*100)/D9</f>
        <v>50.909090909090907</v>
      </c>
    </row>
    <row r="10" spans="1:6" x14ac:dyDescent="0.2">
      <c r="A10" s="47" t="s">
        <v>222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223</v>
      </c>
      <c r="B12" s="47" t="s">
        <v>224</v>
      </c>
      <c r="C12" s="47" t="s">
        <v>43</v>
      </c>
      <c r="D12" s="47" t="s">
        <v>225</v>
      </c>
      <c r="E12" s="47" t="s">
        <v>226</v>
      </c>
      <c r="F12" s="47" t="s">
        <v>227</v>
      </c>
    </row>
    <row r="13" spans="1:6" x14ac:dyDescent="0.2">
      <c r="A13" s="49" t="s">
        <v>85</v>
      </c>
      <c r="B13" s="50" t="s">
        <v>86</v>
      </c>
      <c r="C13" s="80">
        <f>C14+C24+C52</f>
        <v>12545881</v>
      </c>
      <c r="D13" s="80">
        <f>D14+D24+D52</f>
        <v>12226381</v>
      </c>
      <c r="E13" s="80">
        <f>E14+E24+E52</f>
        <v>12225220.889999999</v>
      </c>
      <c r="F13" s="81">
        <f>(E13*100)/D13</f>
        <v>99.990511419527991</v>
      </c>
    </row>
    <row r="14" spans="1:6" x14ac:dyDescent="0.2">
      <c r="A14" s="51" t="s">
        <v>87</v>
      </c>
      <c r="B14" s="52" t="s">
        <v>88</v>
      </c>
      <c r="C14" s="82">
        <f>C15+C19+C21</f>
        <v>9557814</v>
      </c>
      <c r="D14" s="82">
        <f>D15+D19+D21</f>
        <v>9562814</v>
      </c>
      <c r="E14" s="82">
        <f>E15+E19+E21</f>
        <v>9562691.4900000002</v>
      </c>
      <c r="F14" s="81">
        <f>(E14*100)/D14</f>
        <v>99.998718891740438</v>
      </c>
    </row>
    <row r="15" spans="1:6" x14ac:dyDescent="0.2">
      <c r="A15" s="53" t="s">
        <v>89</v>
      </c>
      <c r="B15" s="54" t="s">
        <v>90</v>
      </c>
      <c r="C15" s="83">
        <f>C16+C17+C18</f>
        <v>7360165</v>
      </c>
      <c r="D15" s="83">
        <f>D16+D17+D18</f>
        <v>7360165</v>
      </c>
      <c r="E15" s="83">
        <f>E16+E17+E18</f>
        <v>7299336.0800000001</v>
      </c>
      <c r="F15" s="83">
        <f>(E15*100)/D15</f>
        <v>99.173538636701764</v>
      </c>
    </row>
    <row r="16" spans="1:6" x14ac:dyDescent="0.2">
      <c r="A16" s="55" t="s">
        <v>91</v>
      </c>
      <c r="B16" s="56" t="s">
        <v>92</v>
      </c>
      <c r="C16" s="84">
        <v>7047665</v>
      </c>
      <c r="D16" s="84">
        <v>7047665</v>
      </c>
      <c r="E16" s="84">
        <v>7064038.9900000002</v>
      </c>
      <c r="F16" s="84"/>
    </row>
    <row r="17" spans="1:6" x14ac:dyDescent="0.2">
      <c r="A17" s="55" t="s">
        <v>93</v>
      </c>
      <c r="B17" s="56" t="s">
        <v>94</v>
      </c>
      <c r="C17" s="84">
        <v>312500</v>
      </c>
      <c r="D17" s="84">
        <v>312500</v>
      </c>
      <c r="E17" s="84">
        <v>235297.09</v>
      </c>
      <c r="F17" s="84"/>
    </row>
    <row r="18" spans="1:6" x14ac:dyDescent="0.2">
      <c r="A18" s="55" t="s">
        <v>229</v>
      </c>
      <c r="B18" s="56" t="s">
        <v>230</v>
      </c>
      <c r="C18" s="84">
        <v>0</v>
      </c>
      <c r="D18" s="84">
        <v>0</v>
      </c>
      <c r="E18" s="84">
        <v>0</v>
      </c>
      <c r="F18" s="84"/>
    </row>
    <row r="19" spans="1:6" x14ac:dyDescent="0.2">
      <c r="A19" s="53" t="s">
        <v>95</v>
      </c>
      <c r="B19" s="54" t="s">
        <v>96</v>
      </c>
      <c r="C19" s="83">
        <f>C20</f>
        <v>238374</v>
      </c>
      <c r="D19" s="83">
        <f>D20</f>
        <v>243374</v>
      </c>
      <c r="E19" s="83">
        <f>E20</f>
        <v>287580.77</v>
      </c>
      <c r="F19" s="83">
        <f>(E19*100)/D19</f>
        <v>118.16413010428394</v>
      </c>
    </row>
    <row r="20" spans="1:6" x14ac:dyDescent="0.2">
      <c r="A20" s="55" t="s">
        <v>97</v>
      </c>
      <c r="B20" s="56" t="s">
        <v>96</v>
      </c>
      <c r="C20" s="84">
        <v>238374</v>
      </c>
      <c r="D20" s="84">
        <v>243374</v>
      </c>
      <c r="E20" s="84">
        <v>287580.77</v>
      </c>
      <c r="F20" s="84"/>
    </row>
    <row r="21" spans="1:6" x14ac:dyDescent="0.2">
      <c r="A21" s="53" t="s">
        <v>98</v>
      </c>
      <c r="B21" s="54" t="s">
        <v>99</v>
      </c>
      <c r="C21" s="83">
        <f>C22+C23</f>
        <v>1959275</v>
      </c>
      <c r="D21" s="83">
        <f>D22+D23</f>
        <v>1959275</v>
      </c>
      <c r="E21" s="83">
        <f>E22+E23</f>
        <v>1975774.6400000001</v>
      </c>
      <c r="F21" s="83">
        <f>(E21*100)/D21</f>
        <v>100.84212986946702</v>
      </c>
    </row>
    <row r="22" spans="1:6" x14ac:dyDescent="0.2">
      <c r="A22" s="55" t="s">
        <v>100</v>
      </c>
      <c r="B22" s="56" t="s">
        <v>101</v>
      </c>
      <c r="C22" s="84">
        <v>843710</v>
      </c>
      <c r="D22" s="84">
        <v>843710</v>
      </c>
      <c r="E22" s="84">
        <v>796875.1</v>
      </c>
      <c r="F22" s="84"/>
    </row>
    <row r="23" spans="1:6" x14ac:dyDescent="0.2">
      <c r="A23" s="55" t="s">
        <v>102</v>
      </c>
      <c r="B23" s="56" t="s">
        <v>103</v>
      </c>
      <c r="C23" s="84">
        <v>1115565</v>
      </c>
      <c r="D23" s="84">
        <v>1115565</v>
      </c>
      <c r="E23" s="84">
        <v>1178899.54</v>
      </c>
      <c r="F23" s="84"/>
    </row>
    <row r="24" spans="1:6" x14ac:dyDescent="0.2">
      <c r="A24" s="51" t="s">
        <v>104</v>
      </c>
      <c r="B24" s="52" t="s">
        <v>105</v>
      </c>
      <c r="C24" s="82">
        <f>C25+C29+C36+C45</f>
        <v>2980067</v>
      </c>
      <c r="D24" s="82">
        <f>D25+D29+D36+D45</f>
        <v>2655567</v>
      </c>
      <c r="E24" s="82">
        <f>E25+E29+E36+E45</f>
        <v>2655438.3899999997</v>
      </c>
      <c r="F24" s="81">
        <f>(E24*100)/D24</f>
        <v>99.995156966478348</v>
      </c>
    </row>
    <row r="25" spans="1:6" x14ac:dyDescent="0.2">
      <c r="A25" s="53" t="s">
        <v>106</v>
      </c>
      <c r="B25" s="54" t="s">
        <v>107</v>
      </c>
      <c r="C25" s="83">
        <f>C26+C27+C28</f>
        <v>289500</v>
      </c>
      <c r="D25" s="83">
        <f>D26+D27+D28</f>
        <v>285800</v>
      </c>
      <c r="E25" s="83">
        <f>E26+E27+E28</f>
        <v>283210.75</v>
      </c>
      <c r="F25" s="83">
        <f>(E25*100)/D25</f>
        <v>99.094034289713079</v>
      </c>
    </row>
    <row r="26" spans="1:6" x14ac:dyDescent="0.2">
      <c r="A26" s="55" t="s">
        <v>108</v>
      </c>
      <c r="B26" s="56" t="s">
        <v>109</v>
      </c>
      <c r="C26" s="84">
        <v>10000</v>
      </c>
      <c r="D26" s="84">
        <v>10000</v>
      </c>
      <c r="E26" s="84">
        <v>6680.39</v>
      </c>
      <c r="F26" s="84"/>
    </row>
    <row r="27" spans="1:6" ht="25.5" x14ac:dyDescent="0.2">
      <c r="A27" s="55" t="s">
        <v>110</v>
      </c>
      <c r="B27" s="56" t="s">
        <v>111</v>
      </c>
      <c r="C27" s="84">
        <v>277000</v>
      </c>
      <c r="D27" s="84">
        <v>273300</v>
      </c>
      <c r="E27" s="84">
        <v>273249.95</v>
      </c>
      <c r="F27" s="84"/>
    </row>
    <row r="28" spans="1:6" x14ac:dyDescent="0.2">
      <c r="A28" s="55" t="s">
        <v>112</v>
      </c>
      <c r="B28" s="56" t="s">
        <v>113</v>
      </c>
      <c r="C28" s="84">
        <v>2500</v>
      </c>
      <c r="D28" s="84">
        <v>2500</v>
      </c>
      <c r="E28" s="84">
        <v>3280.41</v>
      </c>
      <c r="F28" s="84"/>
    </row>
    <row r="29" spans="1:6" x14ac:dyDescent="0.2">
      <c r="A29" s="53" t="s">
        <v>114</v>
      </c>
      <c r="B29" s="54" t="s">
        <v>115</v>
      </c>
      <c r="C29" s="83">
        <f>C30+C31+C32+C33+C34+C35</f>
        <v>2025000</v>
      </c>
      <c r="D29" s="83">
        <f>D30+D31+D32+D33+D34+D35</f>
        <v>1754200</v>
      </c>
      <c r="E29" s="83">
        <f>E30+E31+E32+E33+E34+E35</f>
        <v>1690690.0399999998</v>
      </c>
      <c r="F29" s="83">
        <f>(E29*100)/D29</f>
        <v>96.379548512142293</v>
      </c>
    </row>
    <row r="30" spans="1:6" x14ac:dyDescent="0.2">
      <c r="A30" s="55" t="s">
        <v>116</v>
      </c>
      <c r="B30" s="56" t="s">
        <v>117</v>
      </c>
      <c r="C30" s="84">
        <v>170000</v>
      </c>
      <c r="D30" s="84">
        <v>170000</v>
      </c>
      <c r="E30" s="84">
        <v>128714</v>
      </c>
      <c r="F30" s="84"/>
    </row>
    <row r="31" spans="1:6" x14ac:dyDescent="0.2">
      <c r="A31" s="55" t="s">
        <v>118</v>
      </c>
      <c r="B31" s="56" t="s">
        <v>119</v>
      </c>
      <c r="C31" s="84">
        <v>1000000</v>
      </c>
      <c r="D31" s="84">
        <v>900000</v>
      </c>
      <c r="E31" s="84">
        <v>891606.55</v>
      </c>
      <c r="F31" s="84"/>
    </row>
    <row r="32" spans="1:6" x14ac:dyDescent="0.2">
      <c r="A32" s="55" t="s">
        <v>120</v>
      </c>
      <c r="B32" s="56" t="s">
        <v>121</v>
      </c>
      <c r="C32" s="84">
        <v>545000</v>
      </c>
      <c r="D32" s="84">
        <v>524200</v>
      </c>
      <c r="E32" s="84">
        <v>521647.21</v>
      </c>
      <c r="F32" s="84"/>
    </row>
    <row r="33" spans="1:6" x14ac:dyDescent="0.2">
      <c r="A33" s="55" t="s">
        <v>122</v>
      </c>
      <c r="B33" s="56" t="s">
        <v>123</v>
      </c>
      <c r="C33" s="84">
        <v>120000</v>
      </c>
      <c r="D33" s="84">
        <v>70000</v>
      </c>
      <c r="E33" s="84">
        <v>69840.67</v>
      </c>
      <c r="F33" s="84"/>
    </row>
    <row r="34" spans="1:6" x14ac:dyDescent="0.2">
      <c r="A34" s="55" t="s">
        <v>124</v>
      </c>
      <c r="B34" s="56" t="s">
        <v>125</v>
      </c>
      <c r="C34" s="84">
        <v>10000</v>
      </c>
      <c r="D34" s="84">
        <v>10000</v>
      </c>
      <c r="E34" s="84">
        <v>12122.13</v>
      </c>
      <c r="F34" s="84"/>
    </row>
    <row r="35" spans="1:6" x14ac:dyDescent="0.2">
      <c r="A35" s="55" t="s">
        <v>126</v>
      </c>
      <c r="B35" s="56" t="s">
        <v>127</v>
      </c>
      <c r="C35" s="84">
        <v>180000</v>
      </c>
      <c r="D35" s="84">
        <v>80000</v>
      </c>
      <c r="E35" s="84">
        <v>66759.48</v>
      </c>
      <c r="F35" s="84"/>
    </row>
    <row r="36" spans="1:6" x14ac:dyDescent="0.2">
      <c r="A36" s="53" t="s">
        <v>128</v>
      </c>
      <c r="B36" s="54" t="s">
        <v>129</v>
      </c>
      <c r="C36" s="83">
        <f>C37+C38+C39+C40+C41+C42+C43+C44</f>
        <v>520850</v>
      </c>
      <c r="D36" s="83">
        <f>D37+D38+D39+D40+D41+D42+D43+D44</f>
        <v>470850</v>
      </c>
      <c r="E36" s="83">
        <f>E37+E38+E39+E40+E41+E42+E43+E44</f>
        <v>525283.53</v>
      </c>
      <c r="F36" s="83">
        <f>(E36*100)/D36</f>
        <v>111.56069448869067</v>
      </c>
    </row>
    <row r="37" spans="1:6" x14ac:dyDescent="0.2">
      <c r="A37" s="55" t="s">
        <v>130</v>
      </c>
      <c r="B37" s="56" t="s">
        <v>131</v>
      </c>
      <c r="C37" s="84">
        <v>11000</v>
      </c>
      <c r="D37" s="84">
        <v>11000</v>
      </c>
      <c r="E37" s="84">
        <v>9502.86</v>
      </c>
      <c r="F37" s="84"/>
    </row>
    <row r="38" spans="1:6" x14ac:dyDescent="0.2">
      <c r="A38" s="55" t="s">
        <v>132</v>
      </c>
      <c r="B38" s="56" t="s">
        <v>133</v>
      </c>
      <c r="C38" s="84">
        <v>90000</v>
      </c>
      <c r="D38" s="84">
        <v>90000</v>
      </c>
      <c r="E38" s="84">
        <v>98760.09</v>
      </c>
      <c r="F38" s="84"/>
    </row>
    <row r="39" spans="1:6" x14ac:dyDescent="0.2">
      <c r="A39" s="55" t="s">
        <v>134</v>
      </c>
      <c r="B39" s="56" t="s">
        <v>135</v>
      </c>
      <c r="C39" s="84">
        <v>7600</v>
      </c>
      <c r="D39" s="84">
        <v>7600</v>
      </c>
      <c r="E39" s="84">
        <v>4265.05</v>
      </c>
      <c r="F39" s="84"/>
    </row>
    <row r="40" spans="1:6" x14ac:dyDescent="0.2">
      <c r="A40" s="55" t="s">
        <v>136</v>
      </c>
      <c r="B40" s="56" t="s">
        <v>137</v>
      </c>
      <c r="C40" s="84">
        <v>300000</v>
      </c>
      <c r="D40" s="84">
        <v>250000</v>
      </c>
      <c r="E40" s="84">
        <v>249671.49</v>
      </c>
      <c r="F40" s="84"/>
    </row>
    <row r="41" spans="1:6" x14ac:dyDescent="0.2">
      <c r="A41" s="55" t="s">
        <v>138</v>
      </c>
      <c r="B41" s="56" t="s">
        <v>139</v>
      </c>
      <c r="C41" s="84">
        <v>50000</v>
      </c>
      <c r="D41" s="84">
        <v>50000</v>
      </c>
      <c r="E41" s="84">
        <v>35427.03</v>
      </c>
      <c r="F41" s="84"/>
    </row>
    <row r="42" spans="1:6" x14ac:dyDescent="0.2">
      <c r="A42" s="55" t="s">
        <v>140</v>
      </c>
      <c r="B42" s="56" t="s">
        <v>141</v>
      </c>
      <c r="C42" s="84">
        <v>45000</v>
      </c>
      <c r="D42" s="84">
        <v>45000</v>
      </c>
      <c r="E42" s="84">
        <v>97000.65</v>
      </c>
      <c r="F42" s="84"/>
    </row>
    <row r="43" spans="1:6" x14ac:dyDescent="0.2">
      <c r="A43" s="55" t="s">
        <v>142</v>
      </c>
      <c r="B43" s="56" t="s">
        <v>143</v>
      </c>
      <c r="C43" s="84">
        <v>250</v>
      </c>
      <c r="D43" s="84">
        <v>250</v>
      </c>
      <c r="E43" s="84">
        <v>139.56</v>
      </c>
      <c r="F43" s="84"/>
    </row>
    <row r="44" spans="1:6" x14ac:dyDescent="0.2">
      <c r="A44" s="55" t="s">
        <v>144</v>
      </c>
      <c r="B44" s="56" t="s">
        <v>145</v>
      </c>
      <c r="C44" s="84">
        <v>17000</v>
      </c>
      <c r="D44" s="84">
        <v>17000</v>
      </c>
      <c r="E44" s="84">
        <v>30516.799999999999</v>
      </c>
      <c r="F44" s="84"/>
    </row>
    <row r="45" spans="1:6" x14ac:dyDescent="0.2">
      <c r="A45" s="53" t="s">
        <v>146</v>
      </c>
      <c r="B45" s="54" t="s">
        <v>147</v>
      </c>
      <c r="C45" s="83">
        <f>C46+C47+C48+C49+C50+C51</f>
        <v>144717</v>
      </c>
      <c r="D45" s="83">
        <f>D46+D47+D48+D49+D50+D51</f>
        <v>144717</v>
      </c>
      <c r="E45" s="83">
        <f>E46+E47+E48+E49+E50+E51</f>
        <v>156254.07</v>
      </c>
      <c r="F45" s="83">
        <f>(E45*100)/D45</f>
        <v>107.97215945604179</v>
      </c>
    </row>
    <row r="46" spans="1:6" x14ac:dyDescent="0.2">
      <c r="A46" s="55" t="s">
        <v>148</v>
      </c>
      <c r="B46" s="56" t="s">
        <v>149</v>
      </c>
      <c r="C46" s="84">
        <v>120000</v>
      </c>
      <c r="D46" s="84">
        <v>120000</v>
      </c>
      <c r="E46" s="84">
        <v>134649.56</v>
      </c>
      <c r="F46" s="84"/>
    </row>
    <row r="47" spans="1:6" x14ac:dyDescent="0.2">
      <c r="A47" s="55" t="s">
        <v>150</v>
      </c>
      <c r="B47" s="56" t="s">
        <v>151</v>
      </c>
      <c r="C47" s="84">
        <v>5000</v>
      </c>
      <c r="D47" s="84">
        <v>5000</v>
      </c>
      <c r="E47" s="84">
        <v>7662.41</v>
      </c>
      <c r="F47" s="84"/>
    </row>
    <row r="48" spans="1:6" x14ac:dyDescent="0.2">
      <c r="A48" s="55" t="s">
        <v>152</v>
      </c>
      <c r="B48" s="56" t="s">
        <v>153</v>
      </c>
      <c r="C48" s="84">
        <v>600</v>
      </c>
      <c r="D48" s="84">
        <v>600</v>
      </c>
      <c r="E48" s="84">
        <v>771.15</v>
      </c>
      <c r="F48" s="84"/>
    </row>
    <row r="49" spans="1:6" x14ac:dyDescent="0.2">
      <c r="A49" s="55" t="s">
        <v>154</v>
      </c>
      <c r="B49" s="56" t="s">
        <v>155</v>
      </c>
      <c r="C49" s="84">
        <v>117</v>
      </c>
      <c r="D49" s="84">
        <v>117</v>
      </c>
      <c r="E49" s="84">
        <v>117</v>
      </c>
      <c r="F49" s="84"/>
    </row>
    <row r="50" spans="1:6" x14ac:dyDescent="0.2">
      <c r="A50" s="55" t="s">
        <v>156</v>
      </c>
      <c r="B50" s="56" t="s">
        <v>157</v>
      </c>
      <c r="C50" s="84">
        <v>8000</v>
      </c>
      <c r="D50" s="84">
        <v>8000</v>
      </c>
      <c r="E50" s="84">
        <v>4587.84</v>
      </c>
      <c r="F50" s="84"/>
    </row>
    <row r="51" spans="1:6" x14ac:dyDescent="0.2">
      <c r="A51" s="55" t="s">
        <v>158</v>
      </c>
      <c r="B51" s="56" t="s">
        <v>147</v>
      </c>
      <c r="C51" s="84">
        <v>11000</v>
      </c>
      <c r="D51" s="84">
        <v>11000</v>
      </c>
      <c r="E51" s="84">
        <v>8466.11</v>
      </c>
      <c r="F51" s="84"/>
    </row>
    <row r="52" spans="1:6" x14ac:dyDescent="0.2">
      <c r="A52" s="51" t="s">
        <v>159</v>
      </c>
      <c r="B52" s="52" t="s">
        <v>160</v>
      </c>
      <c r="C52" s="82">
        <f>C53+C55</f>
        <v>8000</v>
      </c>
      <c r="D52" s="82">
        <f>D53+D55</f>
        <v>8000</v>
      </c>
      <c r="E52" s="82">
        <f>E53+E55</f>
        <v>7091.01</v>
      </c>
      <c r="F52" s="81">
        <f>(E52*100)/D52</f>
        <v>88.637625</v>
      </c>
    </row>
    <row r="53" spans="1:6" x14ac:dyDescent="0.2">
      <c r="A53" s="53" t="s">
        <v>161</v>
      </c>
      <c r="B53" s="54" t="s">
        <v>162</v>
      </c>
      <c r="C53" s="83">
        <f>C54</f>
        <v>2000</v>
      </c>
      <c r="D53" s="83">
        <f>D54</f>
        <v>2000</v>
      </c>
      <c r="E53" s="83">
        <f>E54</f>
        <v>0</v>
      </c>
      <c r="F53" s="83">
        <f>(E53*100)/D53</f>
        <v>0</v>
      </c>
    </row>
    <row r="54" spans="1:6" ht="25.5" x14ac:dyDescent="0.2">
      <c r="A54" s="55" t="s">
        <v>163</v>
      </c>
      <c r="B54" s="56" t="s">
        <v>164</v>
      </c>
      <c r="C54" s="84">
        <v>2000</v>
      </c>
      <c r="D54" s="84">
        <v>2000</v>
      </c>
      <c r="E54" s="84">
        <v>0</v>
      </c>
      <c r="F54" s="84"/>
    </row>
    <row r="55" spans="1:6" x14ac:dyDescent="0.2">
      <c r="A55" s="53" t="s">
        <v>165</v>
      </c>
      <c r="B55" s="54" t="s">
        <v>166</v>
      </c>
      <c r="C55" s="83">
        <f>C56</f>
        <v>6000</v>
      </c>
      <c r="D55" s="83">
        <f>D56</f>
        <v>6000</v>
      </c>
      <c r="E55" s="83">
        <f>E56</f>
        <v>7091.01</v>
      </c>
      <c r="F55" s="83">
        <f>(E55*100)/D55</f>
        <v>118.1835</v>
      </c>
    </row>
    <row r="56" spans="1:6" x14ac:dyDescent="0.2">
      <c r="A56" s="55" t="s">
        <v>167</v>
      </c>
      <c r="B56" s="56" t="s">
        <v>168</v>
      </c>
      <c r="C56" s="84">
        <v>6000</v>
      </c>
      <c r="D56" s="84">
        <v>6000</v>
      </c>
      <c r="E56" s="84">
        <v>7091.01</v>
      </c>
      <c r="F56" s="84"/>
    </row>
    <row r="57" spans="1:6" x14ac:dyDescent="0.2">
      <c r="A57" s="49" t="s">
        <v>177</v>
      </c>
      <c r="B57" s="50" t="s">
        <v>178</v>
      </c>
      <c r="C57" s="80">
        <f>C58+C71</f>
        <v>106430</v>
      </c>
      <c r="D57" s="80">
        <f>D58+D71</f>
        <v>275730</v>
      </c>
      <c r="E57" s="80">
        <f>E58+E71</f>
        <v>275527.21999999997</v>
      </c>
      <c r="F57" s="81">
        <f>(E57*100)/D57</f>
        <v>99.926457041308524</v>
      </c>
    </row>
    <row r="58" spans="1:6" x14ac:dyDescent="0.2">
      <c r="A58" s="51" t="s">
        <v>179</v>
      </c>
      <c r="B58" s="52" t="s">
        <v>180</v>
      </c>
      <c r="C58" s="82">
        <f>C59+C61+C69</f>
        <v>85500</v>
      </c>
      <c r="D58" s="82">
        <f>D59+D61+D69</f>
        <v>233800</v>
      </c>
      <c r="E58" s="82">
        <f>E59+E61+E69</f>
        <v>233791.46</v>
      </c>
      <c r="F58" s="81">
        <f>(E58*100)/D58</f>
        <v>99.996347305389222</v>
      </c>
    </row>
    <row r="59" spans="1:6" x14ac:dyDescent="0.2">
      <c r="A59" s="53" t="s">
        <v>181</v>
      </c>
      <c r="B59" s="54" t="s">
        <v>182</v>
      </c>
      <c r="C59" s="83">
        <f>C60</f>
        <v>0</v>
      </c>
      <c r="D59" s="83">
        <f>D60</f>
        <v>23000</v>
      </c>
      <c r="E59" s="83">
        <f>E60</f>
        <v>22950</v>
      </c>
      <c r="F59" s="83">
        <f>(E59*100)/D59</f>
        <v>99.782608695652172</v>
      </c>
    </row>
    <row r="60" spans="1:6" x14ac:dyDescent="0.2">
      <c r="A60" s="55" t="s">
        <v>183</v>
      </c>
      <c r="B60" s="56" t="s">
        <v>184</v>
      </c>
      <c r="C60" s="84">
        <v>0</v>
      </c>
      <c r="D60" s="84">
        <v>23000</v>
      </c>
      <c r="E60" s="84">
        <v>22950</v>
      </c>
      <c r="F60" s="84"/>
    </row>
    <row r="61" spans="1:6" x14ac:dyDescent="0.2">
      <c r="A61" s="53" t="s">
        <v>187</v>
      </c>
      <c r="B61" s="54" t="s">
        <v>188</v>
      </c>
      <c r="C61" s="83">
        <f>C62+C63+C64+C65+C66+C67+C68</f>
        <v>85500</v>
      </c>
      <c r="D61" s="83">
        <f>D62+D63+D64+D65+D66+D67+D68</f>
        <v>210800</v>
      </c>
      <c r="E61" s="83">
        <f>E62+E63+E64+E65+E66+E67+E68</f>
        <v>210841.46</v>
      </c>
      <c r="F61" s="83">
        <f>(E61*100)/D61</f>
        <v>100.0196679316888</v>
      </c>
    </row>
    <row r="62" spans="1:6" x14ac:dyDescent="0.2">
      <c r="A62" s="55" t="s">
        <v>189</v>
      </c>
      <c r="B62" s="56" t="s">
        <v>190</v>
      </c>
      <c r="C62" s="84">
        <v>2000</v>
      </c>
      <c r="D62" s="84">
        <v>2000</v>
      </c>
      <c r="E62" s="84">
        <v>6719.14</v>
      </c>
      <c r="F62" s="84"/>
    </row>
    <row r="63" spans="1:6" x14ac:dyDescent="0.2">
      <c r="A63" s="55" t="s">
        <v>191</v>
      </c>
      <c r="B63" s="56" t="s">
        <v>192</v>
      </c>
      <c r="C63" s="84">
        <v>2000</v>
      </c>
      <c r="D63" s="84">
        <v>2000</v>
      </c>
      <c r="E63" s="84">
        <v>0</v>
      </c>
      <c r="F63" s="84"/>
    </row>
    <row r="64" spans="1:6" x14ac:dyDescent="0.2">
      <c r="A64" s="55" t="s">
        <v>193</v>
      </c>
      <c r="B64" s="56" t="s">
        <v>194</v>
      </c>
      <c r="C64" s="84">
        <v>12000</v>
      </c>
      <c r="D64" s="84">
        <v>12000</v>
      </c>
      <c r="E64" s="84">
        <v>8730.35</v>
      </c>
      <c r="F64" s="84"/>
    </row>
    <row r="65" spans="1:6" x14ac:dyDescent="0.2">
      <c r="A65" s="55" t="s">
        <v>195</v>
      </c>
      <c r="B65" s="56" t="s">
        <v>196</v>
      </c>
      <c r="C65" s="84">
        <v>0</v>
      </c>
      <c r="D65" s="84">
        <v>0</v>
      </c>
      <c r="E65" s="84">
        <v>2536.46</v>
      </c>
      <c r="F65" s="84"/>
    </row>
    <row r="66" spans="1:6" x14ac:dyDescent="0.2">
      <c r="A66" s="55" t="s">
        <v>197</v>
      </c>
      <c r="B66" s="56" t="s">
        <v>198</v>
      </c>
      <c r="C66" s="84">
        <v>10500</v>
      </c>
      <c r="D66" s="84">
        <v>10500</v>
      </c>
      <c r="E66" s="84">
        <v>10776.9</v>
      </c>
      <c r="F66" s="84"/>
    </row>
    <row r="67" spans="1:6" x14ac:dyDescent="0.2">
      <c r="A67" s="55" t="s">
        <v>199</v>
      </c>
      <c r="B67" s="56" t="s">
        <v>200</v>
      </c>
      <c r="C67" s="84">
        <v>0</v>
      </c>
      <c r="D67" s="84">
        <v>0</v>
      </c>
      <c r="E67" s="84">
        <v>12475.5</v>
      </c>
      <c r="F67" s="84"/>
    </row>
    <row r="68" spans="1:6" x14ac:dyDescent="0.2">
      <c r="A68" s="55" t="s">
        <v>201</v>
      </c>
      <c r="B68" s="56" t="s">
        <v>202</v>
      </c>
      <c r="C68" s="84">
        <v>59000</v>
      </c>
      <c r="D68" s="84">
        <v>184300</v>
      </c>
      <c r="E68" s="84">
        <v>169603.11</v>
      </c>
      <c r="F68" s="84"/>
    </row>
    <row r="69" spans="1:6" x14ac:dyDescent="0.2">
      <c r="A69" s="53" t="s">
        <v>231</v>
      </c>
      <c r="B69" s="54" t="s">
        <v>232</v>
      </c>
      <c r="C69" s="83">
        <f>C70</f>
        <v>0</v>
      </c>
      <c r="D69" s="83">
        <f>D70</f>
        <v>0</v>
      </c>
      <c r="E69" s="83">
        <f>E70</f>
        <v>0</v>
      </c>
      <c r="F69" s="83" t="e">
        <f>(E69*100)/D69</f>
        <v>#DIV/0!</v>
      </c>
    </row>
    <row r="70" spans="1:6" x14ac:dyDescent="0.2">
      <c r="A70" s="55" t="s">
        <v>233</v>
      </c>
      <c r="B70" s="56" t="s">
        <v>234</v>
      </c>
      <c r="C70" s="84">
        <v>0</v>
      </c>
      <c r="D70" s="84">
        <v>0</v>
      </c>
      <c r="E70" s="84">
        <v>0</v>
      </c>
      <c r="F70" s="84"/>
    </row>
    <row r="71" spans="1:6" x14ac:dyDescent="0.2">
      <c r="A71" s="51" t="s">
        <v>203</v>
      </c>
      <c r="B71" s="52" t="s">
        <v>204</v>
      </c>
      <c r="C71" s="82">
        <f t="shared" ref="C71:E72" si="0">C72</f>
        <v>20930</v>
      </c>
      <c r="D71" s="82">
        <f t="shared" si="0"/>
        <v>41930</v>
      </c>
      <c r="E71" s="82">
        <f t="shared" si="0"/>
        <v>41735.760000000002</v>
      </c>
      <c r="F71" s="81">
        <f>(E71*100)/D71</f>
        <v>99.536751729072265</v>
      </c>
    </row>
    <row r="72" spans="1:6" ht="25.5" x14ac:dyDescent="0.2">
      <c r="A72" s="53" t="s">
        <v>205</v>
      </c>
      <c r="B72" s="54" t="s">
        <v>206</v>
      </c>
      <c r="C72" s="83">
        <f t="shared" si="0"/>
        <v>20930</v>
      </c>
      <c r="D72" s="83">
        <f t="shared" si="0"/>
        <v>41930</v>
      </c>
      <c r="E72" s="83">
        <f t="shared" si="0"/>
        <v>41735.760000000002</v>
      </c>
      <c r="F72" s="83">
        <f>(E72*100)/D72</f>
        <v>99.536751729072265</v>
      </c>
    </row>
    <row r="73" spans="1:6" x14ac:dyDescent="0.2">
      <c r="A73" s="55" t="s">
        <v>207</v>
      </c>
      <c r="B73" s="56" t="s">
        <v>206</v>
      </c>
      <c r="C73" s="84">
        <v>20930</v>
      </c>
      <c r="D73" s="84">
        <v>41930</v>
      </c>
      <c r="E73" s="84">
        <v>41735.760000000002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5" si="1">C75</f>
        <v>12652311</v>
      </c>
      <c r="D74" s="80">
        <f t="shared" si="1"/>
        <v>12502111</v>
      </c>
      <c r="E74" s="80">
        <f t="shared" si="1"/>
        <v>12500748.110000001</v>
      </c>
      <c r="F74" s="81">
        <f>(E74*100)/D74</f>
        <v>99.989098721007991</v>
      </c>
    </row>
    <row r="75" spans="1:6" x14ac:dyDescent="0.2">
      <c r="A75" s="51" t="s">
        <v>71</v>
      </c>
      <c r="B75" s="52" t="s">
        <v>72</v>
      </c>
      <c r="C75" s="82">
        <f t="shared" si="1"/>
        <v>12652311</v>
      </c>
      <c r="D75" s="82">
        <f t="shared" si="1"/>
        <v>12502111</v>
      </c>
      <c r="E75" s="82">
        <f t="shared" si="1"/>
        <v>12500748.110000001</v>
      </c>
      <c r="F75" s="81">
        <f>(E75*100)/D75</f>
        <v>99.989098721007991</v>
      </c>
    </row>
    <row r="76" spans="1:6" ht="25.5" x14ac:dyDescent="0.2">
      <c r="A76" s="53" t="s">
        <v>73</v>
      </c>
      <c r="B76" s="54" t="s">
        <v>74</v>
      </c>
      <c r="C76" s="83">
        <f>C77+C78</f>
        <v>12652311</v>
      </c>
      <c r="D76" s="83">
        <f>D77+D78</f>
        <v>12502111</v>
      </c>
      <c r="E76" s="83">
        <f>E77+E78</f>
        <v>12500748.110000001</v>
      </c>
      <c r="F76" s="83">
        <f>(E76*100)/D76</f>
        <v>99.989098721007991</v>
      </c>
    </row>
    <row r="77" spans="1:6" x14ac:dyDescent="0.2">
      <c r="A77" s="55" t="s">
        <v>75</v>
      </c>
      <c r="B77" s="56" t="s">
        <v>76</v>
      </c>
      <c r="C77" s="84">
        <v>12545881</v>
      </c>
      <c r="D77" s="84">
        <v>12226381</v>
      </c>
      <c r="E77" s="84">
        <v>12225220.890000001</v>
      </c>
      <c r="F77" s="84"/>
    </row>
    <row r="78" spans="1:6" ht="25.5" x14ac:dyDescent="0.2">
      <c r="A78" s="55" t="s">
        <v>77</v>
      </c>
      <c r="B78" s="56" t="s">
        <v>78</v>
      </c>
      <c r="C78" s="84">
        <v>106430</v>
      </c>
      <c r="D78" s="84">
        <v>275730</v>
      </c>
      <c r="E78" s="84">
        <v>275527.21999999997</v>
      </c>
      <c r="F78" s="84"/>
    </row>
    <row r="79" spans="1:6" x14ac:dyDescent="0.2">
      <c r="A79" s="48" t="s">
        <v>220</v>
      </c>
      <c r="B79" s="48" t="s">
        <v>228</v>
      </c>
      <c r="C79" s="78"/>
      <c r="D79" s="78"/>
      <c r="E79" s="78"/>
      <c r="F79" s="79" t="e">
        <f>(E79*100)/D79</f>
        <v>#DIV/0!</v>
      </c>
    </row>
    <row r="80" spans="1:6" x14ac:dyDescent="0.2">
      <c r="A80" s="49" t="s">
        <v>85</v>
      </c>
      <c r="B80" s="50" t="s">
        <v>86</v>
      </c>
      <c r="C80" s="80">
        <f t="shared" ref="C80:E82" si="2">C81</f>
        <v>55000</v>
      </c>
      <c r="D80" s="80">
        <f t="shared" si="2"/>
        <v>55000</v>
      </c>
      <c r="E80" s="80">
        <f t="shared" si="2"/>
        <v>28000</v>
      </c>
      <c r="F80" s="81">
        <f>(E80*100)/D80</f>
        <v>50.909090909090907</v>
      </c>
    </row>
    <row r="81" spans="1:6" x14ac:dyDescent="0.2">
      <c r="A81" s="51" t="s">
        <v>171</v>
      </c>
      <c r="B81" s="52" t="s">
        <v>172</v>
      </c>
      <c r="C81" s="82">
        <f t="shared" si="2"/>
        <v>55000</v>
      </c>
      <c r="D81" s="82">
        <f t="shared" si="2"/>
        <v>55000</v>
      </c>
      <c r="E81" s="82">
        <f t="shared" si="2"/>
        <v>28000</v>
      </c>
      <c r="F81" s="81">
        <f>(E81*100)/D81</f>
        <v>50.909090909090907</v>
      </c>
    </row>
    <row r="82" spans="1:6" x14ac:dyDescent="0.2">
      <c r="A82" s="53" t="s">
        <v>173</v>
      </c>
      <c r="B82" s="54" t="s">
        <v>174</v>
      </c>
      <c r="C82" s="83">
        <f t="shared" si="2"/>
        <v>55000</v>
      </c>
      <c r="D82" s="83">
        <f t="shared" si="2"/>
        <v>55000</v>
      </c>
      <c r="E82" s="83">
        <f t="shared" si="2"/>
        <v>28000</v>
      </c>
      <c r="F82" s="83">
        <f>(E82*100)/D82</f>
        <v>50.909090909090907</v>
      </c>
    </row>
    <row r="83" spans="1:6" x14ac:dyDescent="0.2">
      <c r="A83" s="55" t="s">
        <v>175</v>
      </c>
      <c r="B83" s="56" t="s">
        <v>176</v>
      </c>
      <c r="C83" s="84">
        <v>55000</v>
      </c>
      <c r="D83" s="84">
        <v>55000</v>
      </c>
      <c r="E83" s="84">
        <v>28000</v>
      </c>
      <c r="F83" s="84"/>
    </row>
    <row r="84" spans="1:6" x14ac:dyDescent="0.2">
      <c r="A84" s="49" t="s">
        <v>50</v>
      </c>
      <c r="B84" s="50" t="s">
        <v>51</v>
      </c>
      <c r="C84" s="80">
        <f>C85+C88</f>
        <v>55000</v>
      </c>
      <c r="D84" s="80">
        <f>D85+D88</f>
        <v>55000</v>
      </c>
      <c r="E84" s="80">
        <f>E85+E88</f>
        <v>28000</v>
      </c>
      <c r="F84" s="81">
        <f>(E84*100)/D84</f>
        <v>50.909090909090907</v>
      </c>
    </row>
    <row r="85" spans="1:6" x14ac:dyDescent="0.2">
      <c r="A85" s="51" t="s">
        <v>236</v>
      </c>
      <c r="B85" s="52" t="s">
        <v>237</v>
      </c>
      <c r="C85" s="82">
        <f t="shared" ref="C85:E86" si="3">C86</f>
        <v>0</v>
      </c>
      <c r="D85" s="82">
        <f t="shared" si="3"/>
        <v>0</v>
      </c>
      <c r="E85" s="82">
        <f t="shared" si="3"/>
        <v>0</v>
      </c>
      <c r="F85" s="81" t="e">
        <f>(E85*100)/D85</f>
        <v>#DIV/0!</v>
      </c>
    </row>
    <row r="86" spans="1:6" x14ac:dyDescent="0.2">
      <c r="A86" s="53" t="s">
        <v>238</v>
      </c>
      <c r="B86" s="54" t="s">
        <v>239</v>
      </c>
      <c r="C86" s="83">
        <f t="shared" si="3"/>
        <v>0</v>
      </c>
      <c r="D86" s="83">
        <f t="shared" si="3"/>
        <v>0</v>
      </c>
      <c r="E86" s="83">
        <f t="shared" si="3"/>
        <v>0</v>
      </c>
      <c r="F86" s="83" t="e">
        <f>(E86*100)/D86</f>
        <v>#DIV/0!</v>
      </c>
    </row>
    <row r="87" spans="1:6" x14ac:dyDescent="0.2">
      <c r="A87" s="55" t="s">
        <v>240</v>
      </c>
      <c r="B87" s="56" t="s">
        <v>241</v>
      </c>
      <c r="C87" s="84">
        <v>0</v>
      </c>
      <c r="D87" s="84">
        <v>0</v>
      </c>
      <c r="E87" s="84">
        <v>0</v>
      </c>
      <c r="F87" s="84"/>
    </row>
    <row r="88" spans="1:6" x14ac:dyDescent="0.2">
      <c r="A88" s="51" t="s">
        <v>58</v>
      </c>
      <c r="B88" s="52" t="s">
        <v>59</v>
      </c>
      <c r="C88" s="82">
        <f t="shared" ref="C88:E89" si="4">C89</f>
        <v>55000</v>
      </c>
      <c r="D88" s="82">
        <f t="shared" si="4"/>
        <v>55000</v>
      </c>
      <c r="E88" s="82">
        <f t="shared" si="4"/>
        <v>28000</v>
      </c>
      <c r="F88" s="81">
        <f>(E88*100)/D88</f>
        <v>50.909090909090907</v>
      </c>
    </row>
    <row r="89" spans="1:6" x14ac:dyDescent="0.2">
      <c r="A89" s="53" t="s">
        <v>60</v>
      </c>
      <c r="B89" s="54" t="s">
        <v>61</v>
      </c>
      <c r="C89" s="83">
        <f t="shared" si="4"/>
        <v>55000</v>
      </c>
      <c r="D89" s="83">
        <f t="shared" si="4"/>
        <v>55000</v>
      </c>
      <c r="E89" s="83">
        <f t="shared" si="4"/>
        <v>28000</v>
      </c>
      <c r="F89" s="83">
        <f>(E89*100)/D89</f>
        <v>50.909090909090907</v>
      </c>
    </row>
    <row r="90" spans="1:6" x14ac:dyDescent="0.2">
      <c r="A90" s="55" t="s">
        <v>62</v>
      </c>
      <c r="B90" s="56" t="s">
        <v>61</v>
      </c>
      <c r="C90" s="84">
        <v>55000</v>
      </c>
      <c r="D90" s="84">
        <v>55000</v>
      </c>
      <c r="E90" s="84">
        <v>28000</v>
      </c>
      <c r="F90" s="84"/>
    </row>
    <row r="91" spans="1:6" x14ac:dyDescent="0.2">
      <c r="A91" s="48" t="s">
        <v>221</v>
      </c>
      <c r="B91" s="48" t="s">
        <v>235</v>
      </c>
      <c r="C91" s="78"/>
      <c r="D91" s="78"/>
      <c r="E91" s="78"/>
      <c r="F91" s="79" t="e">
        <f>(E91*100)/D91</f>
        <v>#DIV/0!</v>
      </c>
    </row>
    <row r="92" spans="1:6" ht="38.25" x14ac:dyDescent="0.2">
      <c r="A92" s="47" t="s">
        <v>242</v>
      </c>
      <c r="B92" s="47" t="s">
        <v>243</v>
      </c>
      <c r="C92" s="47" t="s">
        <v>43</v>
      </c>
      <c r="D92" s="47" t="s">
        <v>225</v>
      </c>
      <c r="E92" s="47" t="s">
        <v>226</v>
      </c>
      <c r="F92" s="47" t="s">
        <v>227</v>
      </c>
    </row>
    <row r="93" spans="1:6" x14ac:dyDescent="0.2">
      <c r="A93" s="49" t="s">
        <v>85</v>
      </c>
      <c r="B93" s="50" t="s">
        <v>86</v>
      </c>
      <c r="C93" s="80">
        <f>C94+C118</f>
        <v>264000</v>
      </c>
      <c r="D93" s="80">
        <f>D94+D118</f>
        <v>264000</v>
      </c>
      <c r="E93" s="80">
        <f>E94+E118</f>
        <v>284793.24</v>
      </c>
      <c r="F93" s="81">
        <f>(E93*100)/D93</f>
        <v>107.87622727272728</v>
      </c>
    </row>
    <row r="94" spans="1:6" x14ac:dyDescent="0.2">
      <c r="A94" s="51" t="s">
        <v>104</v>
      </c>
      <c r="B94" s="52" t="s">
        <v>105</v>
      </c>
      <c r="C94" s="82">
        <f>C95+C98+C105+C113</f>
        <v>263000</v>
      </c>
      <c r="D94" s="82">
        <f>D95+D98+D105+D113</f>
        <v>263000</v>
      </c>
      <c r="E94" s="82">
        <f>E95+E98+E105+E113</f>
        <v>284136.36</v>
      </c>
      <c r="F94" s="81">
        <f>(E94*100)/D94</f>
        <v>108.03663878326996</v>
      </c>
    </row>
    <row r="95" spans="1:6" x14ac:dyDescent="0.2">
      <c r="A95" s="53" t="s">
        <v>106</v>
      </c>
      <c r="B95" s="54" t="s">
        <v>107</v>
      </c>
      <c r="C95" s="83">
        <f>C96+C97</f>
        <v>1800</v>
      </c>
      <c r="D95" s="83">
        <f>D96+D97</f>
        <v>1800</v>
      </c>
      <c r="E95" s="83">
        <f>E96+E97</f>
        <v>802.57</v>
      </c>
      <c r="F95" s="83">
        <f>(E95*100)/D95</f>
        <v>44.587222222222223</v>
      </c>
    </row>
    <row r="96" spans="1:6" x14ac:dyDescent="0.2">
      <c r="A96" s="55" t="s">
        <v>108</v>
      </c>
      <c r="B96" s="56" t="s">
        <v>109</v>
      </c>
      <c r="C96" s="84">
        <v>600</v>
      </c>
      <c r="D96" s="84">
        <v>600</v>
      </c>
      <c r="E96" s="84">
        <v>11</v>
      </c>
      <c r="F96" s="84"/>
    </row>
    <row r="97" spans="1:6" x14ac:dyDescent="0.2">
      <c r="A97" s="55" t="s">
        <v>112</v>
      </c>
      <c r="B97" s="56" t="s">
        <v>113</v>
      </c>
      <c r="C97" s="84">
        <v>1200</v>
      </c>
      <c r="D97" s="84">
        <v>1200</v>
      </c>
      <c r="E97" s="84">
        <v>791.57</v>
      </c>
      <c r="F97" s="84"/>
    </row>
    <row r="98" spans="1:6" x14ac:dyDescent="0.2">
      <c r="A98" s="53" t="s">
        <v>114</v>
      </c>
      <c r="B98" s="54" t="s">
        <v>115</v>
      </c>
      <c r="C98" s="83">
        <f>C99+C100+C101+C102+C103+C104</f>
        <v>141000</v>
      </c>
      <c r="D98" s="83">
        <f>D99+D100+D101+D102+D103+D104</f>
        <v>141000</v>
      </c>
      <c r="E98" s="83">
        <f>E99+E100+E101+E102+E103+E104</f>
        <v>150679.64999999997</v>
      </c>
      <c r="F98" s="83">
        <f>(E98*100)/D98</f>
        <v>106.86499999999999</v>
      </c>
    </row>
    <row r="99" spans="1:6" x14ac:dyDescent="0.2">
      <c r="A99" s="55" t="s">
        <v>116</v>
      </c>
      <c r="B99" s="56" t="s">
        <v>117</v>
      </c>
      <c r="C99" s="84">
        <v>3000</v>
      </c>
      <c r="D99" s="84">
        <v>3000</v>
      </c>
      <c r="E99" s="84">
        <v>3007.48</v>
      </c>
      <c r="F99" s="84"/>
    </row>
    <row r="100" spans="1:6" x14ac:dyDescent="0.2">
      <c r="A100" s="55" t="s">
        <v>118</v>
      </c>
      <c r="B100" s="56" t="s">
        <v>119</v>
      </c>
      <c r="C100" s="84">
        <v>40000</v>
      </c>
      <c r="D100" s="84">
        <v>40000</v>
      </c>
      <c r="E100" s="84">
        <v>17719.46</v>
      </c>
      <c r="F100" s="84"/>
    </row>
    <row r="101" spans="1:6" x14ac:dyDescent="0.2">
      <c r="A101" s="55" t="s">
        <v>120</v>
      </c>
      <c r="B101" s="56" t="s">
        <v>121</v>
      </c>
      <c r="C101" s="84">
        <v>3000</v>
      </c>
      <c r="D101" s="84">
        <v>3000</v>
      </c>
      <c r="E101" s="84">
        <v>2100.41</v>
      </c>
      <c r="F101" s="84"/>
    </row>
    <row r="102" spans="1:6" x14ac:dyDescent="0.2">
      <c r="A102" s="55" t="s">
        <v>122</v>
      </c>
      <c r="B102" s="56" t="s">
        <v>123</v>
      </c>
      <c r="C102" s="84">
        <v>75000</v>
      </c>
      <c r="D102" s="84">
        <v>75000</v>
      </c>
      <c r="E102" s="84">
        <v>123001.51</v>
      </c>
      <c r="F102" s="84"/>
    </row>
    <row r="103" spans="1:6" x14ac:dyDescent="0.2">
      <c r="A103" s="55" t="s">
        <v>124</v>
      </c>
      <c r="B103" s="56" t="s">
        <v>125</v>
      </c>
      <c r="C103" s="84">
        <v>10000</v>
      </c>
      <c r="D103" s="84">
        <v>10000</v>
      </c>
      <c r="E103" s="84">
        <v>4457.5200000000004</v>
      </c>
      <c r="F103" s="84"/>
    </row>
    <row r="104" spans="1:6" x14ac:dyDescent="0.2">
      <c r="A104" s="55" t="s">
        <v>126</v>
      </c>
      <c r="B104" s="56" t="s">
        <v>127</v>
      </c>
      <c r="C104" s="84">
        <v>10000</v>
      </c>
      <c r="D104" s="84">
        <v>10000</v>
      </c>
      <c r="E104" s="84">
        <v>393.27</v>
      </c>
      <c r="F104" s="84"/>
    </row>
    <row r="105" spans="1:6" x14ac:dyDescent="0.2">
      <c r="A105" s="53" t="s">
        <v>128</v>
      </c>
      <c r="B105" s="54" t="s">
        <v>129</v>
      </c>
      <c r="C105" s="83">
        <f>C106+C107+C108+C109+C110+C111+C112</f>
        <v>27000</v>
      </c>
      <c r="D105" s="83">
        <f>D106+D107+D108+D109+D110+D111+D112</f>
        <v>27000</v>
      </c>
      <c r="E105" s="83">
        <f>E106+E107+E108+E109+E110+E111+E112</f>
        <v>14020.369999999999</v>
      </c>
      <c r="F105" s="83">
        <f>(E105*100)/D105</f>
        <v>51.927296296296298</v>
      </c>
    </row>
    <row r="106" spans="1:6" x14ac:dyDescent="0.2">
      <c r="A106" s="55" t="s">
        <v>130</v>
      </c>
      <c r="B106" s="56" t="s">
        <v>131</v>
      </c>
      <c r="C106" s="84">
        <v>1000</v>
      </c>
      <c r="D106" s="84">
        <v>1000</v>
      </c>
      <c r="E106" s="84">
        <v>491.93</v>
      </c>
      <c r="F106" s="84"/>
    </row>
    <row r="107" spans="1:6" x14ac:dyDescent="0.2">
      <c r="A107" s="55" t="s">
        <v>132</v>
      </c>
      <c r="B107" s="56" t="s">
        <v>133</v>
      </c>
      <c r="C107" s="84">
        <v>15000</v>
      </c>
      <c r="D107" s="84">
        <v>15000</v>
      </c>
      <c r="E107" s="84">
        <v>1523.08</v>
      </c>
      <c r="F107" s="84"/>
    </row>
    <row r="108" spans="1:6" x14ac:dyDescent="0.2">
      <c r="A108" s="55" t="s">
        <v>134</v>
      </c>
      <c r="B108" s="56" t="s">
        <v>135</v>
      </c>
      <c r="C108" s="84">
        <v>1000</v>
      </c>
      <c r="D108" s="84">
        <v>1000</v>
      </c>
      <c r="E108" s="84">
        <v>0</v>
      </c>
      <c r="F108" s="84"/>
    </row>
    <row r="109" spans="1:6" x14ac:dyDescent="0.2">
      <c r="A109" s="55" t="s">
        <v>136</v>
      </c>
      <c r="B109" s="56" t="s">
        <v>137</v>
      </c>
      <c r="C109" s="84">
        <v>1000</v>
      </c>
      <c r="D109" s="84">
        <v>1000</v>
      </c>
      <c r="E109" s="84">
        <v>2.5499999999999998</v>
      </c>
      <c r="F109" s="84"/>
    </row>
    <row r="110" spans="1:6" x14ac:dyDescent="0.2">
      <c r="A110" s="55" t="s">
        <v>138</v>
      </c>
      <c r="B110" s="56" t="s">
        <v>139</v>
      </c>
      <c r="C110" s="84">
        <v>1000</v>
      </c>
      <c r="D110" s="84">
        <v>1000</v>
      </c>
      <c r="E110" s="84">
        <v>2258.0700000000002</v>
      </c>
      <c r="F110" s="84"/>
    </row>
    <row r="111" spans="1:6" x14ac:dyDescent="0.2">
      <c r="A111" s="55" t="s">
        <v>140</v>
      </c>
      <c r="B111" s="56" t="s">
        <v>141</v>
      </c>
      <c r="C111" s="84">
        <v>5000</v>
      </c>
      <c r="D111" s="84">
        <v>5000</v>
      </c>
      <c r="E111" s="84">
        <v>0</v>
      </c>
      <c r="F111" s="84"/>
    </row>
    <row r="112" spans="1:6" x14ac:dyDescent="0.2">
      <c r="A112" s="55" t="s">
        <v>144</v>
      </c>
      <c r="B112" s="56" t="s">
        <v>145</v>
      </c>
      <c r="C112" s="84">
        <v>3000</v>
      </c>
      <c r="D112" s="84">
        <v>3000</v>
      </c>
      <c r="E112" s="84">
        <v>9744.74</v>
      </c>
      <c r="F112" s="84"/>
    </row>
    <row r="113" spans="1:6" x14ac:dyDescent="0.2">
      <c r="A113" s="53" t="s">
        <v>146</v>
      </c>
      <c r="B113" s="54" t="s">
        <v>147</v>
      </c>
      <c r="C113" s="83">
        <f>C114+C115+C116+C117</f>
        <v>93200</v>
      </c>
      <c r="D113" s="83">
        <f>D114+D115+D116+D117</f>
        <v>93200</v>
      </c>
      <c r="E113" s="83">
        <f>E114+E115+E116+E117</f>
        <v>118633.77</v>
      </c>
      <c r="F113" s="83">
        <f>(E113*100)/D113</f>
        <v>127.28945278969957</v>
      </c>
    </row>
    <row r="114" spans="1:6" x14ac:dyDescent="0.2">
      <c r="A114" s="55" t="s">
        <v>148</v>
      </c>
      <c r="B114" s="56" t="s">
        <v>149</v>
      </c>
      <c r="C114" s="84">
        <v>60000</v>
      </c>
      <c r="D114" s="84">
        <v>60000</v>
      </c>
      <c r="E114" s="84">
        <v>62472.66</v>
      </c>
      <c r="F114" s="84"/>
    </row>
    <row r="115" spans="1:6" x14ac:dyDescent="0.2">
      <c r="A115" s="55" t="s">
        <v>150</v>
      </c>
      <c r="B115" s="56" t="s">
        <v>151</v>
      </c>
      <c r="C115" s="84">
        <v>300</v>
      </c>
      <c r="D115" s="84">
        <v>300</v>
      </c>
      <c r="E115" s="84">
        <v>2027.08</v>
      </c>
      <c r="F115" s="84"/>
    </row>
    <row r="116" spans="1:6" x14ac:dyDescent="0.2">
      <c r="A116" s="55" t="s">
        <v>152</v>
      </c>
      <c r="B116" s="56" t="s">
        <v>153</v>
      </c>
      <c r="C116" s="84">
        <v>500</v>
      </c>
      <c r="D116" s="84">
        <v>500</v>
      </c>
      <c r="E116" s="84">
        <v>834.02</v>
      </c>
      <c r="F116" s="84"/>
    </row>
    <row r="117" spans="1:6" x14ac:dyDescent="0.2">
      <c r="A117" s="55" t="s">
        <v>158</v>
      </c>
      <c r="B117" s="56" t="s">
        <v>147</v>
      </c>
      <c r="C117" s="84">
        <v>32400</v>
      </c>
      <c r="D117" s="84">
        <v>32400</v>
      </c>
      <c r="E117" s="84">
        <v>53300.01</v>
      </c>
      <c r="F117" s="84"/>
    </row>
    <row r="118" spans="1:6" x14ac:dyDescent="0.2">
      <c r="A118" s="51" t="s">
        <v>159</v>
      </c>
      <c r="B118" s="52" t="s">
        <v>160</v>
      </c>
      <c r="C118" s="82">
        <f>C119</f>
        <v>1000</v>
      </c>
      <c r="D118" s="82">
        <f>D119</f>
        <v>1000</v>
      </c>
      <c r="E118" s="82">
        <f>E119</f>
        <v>656.88</v>
      </c>
      <c r="F118" s="81">
        <f>(E118*100)/D118</f>
        <v>65.688000000000002</v>
      </c>
    </row>
    <row r="119" spans="1:6" x14ac:dyDescent="0.2">
      <c r="A119" s="53" t="s">
        <v>165</v>
      </c>
      <c r="B119" s="54" t="s">
        <v>166</v>
      </c>
      <c r="C119" s="83">
        <f>C120+C121</f>
        <v>1000</v>
      </c>
      <c r="D119" s="83">
        <f>D120+D121</f>
        <v>1000</v>
      </c>
      <c r="E119" s="83">
        <f>E120+E121</f>
        <v>656.88</v>
      </c>
      <c r="F119" s="83">
        <f>(E119*100)/D119</f>
        <v>65.688000000000002</v>
      </c>
    </row>
    <row r="120" spans="1:6" x14ac:dyDescent="0.2">
      <c r="A120" s="55" t="s">
        <v>167</v>
      </c>
      <c r="B120" s="56" t="s">
        <v>168</v>
      </c>
      <c r="C120" s="84">
        <v>1000</v>
      </c>
      <c r="D120" s="84">
        <v>1000</v>
      </c>
      <c r="E120" s="84">
        <v>616.27</v>
      </c>
      <c r="F120" s="84"/>
    </row>
    <row r="121" spans="1:6" x14ac:dyDescent="0.2">
      <c r="A121" s="55" t="s">
        <v>169</v>
      </c>
      <c r="B121" s="56" t="s">
        <v>170</v>
      </c>
      <c r="C121" s="84">
        <v>0</v>
      </c>
      <c r="D121" s="84">
        <v>0</v>
      </c>
      <c r="E121" s="84">
        <v>40.61</v>
      </c>
      <c r="F121" s="84"/>
    </row>
    <row r="122" spans="1:6" x14ac:dyDescent="0.2">
      <c r="A122" s="49" t="s">
        <v>177</v>
      </c>
      <c r="B122" s="50" t="s">
        <v>178</v>
      </c>
      <c r="C122" s="80">
        <f>C123+C135</f>
        <v>36000</v>
      </c>
      <c r="D122" s="80">
        <f>D123+D135</f>
        <v>36000</v>
      </c>
      <c r="E122" s="80">
        <f>E123+E135</f>
        <v>59877</v>
      </c>
      <c r="F122" s="81">
        <f>(E122*100)/D122</f>
        <v>166.32499999999999</v>
      </c>
    </row>
    <row r="123" spans="1:6" x14ac:dyDescent="0.2">
      <c r="A123" s="51" t="s">
        <v>179</v>
      </c>
      <c r="B123" s="52" t="s">
        <v>180</v>
      </c>
      <c r="C123" s="82">
        <f>C124+C126+C133</f>
        <v>31000</v>
      </c>
      <c r="D123" s="82">
        <f>D124+D126+D133</f>
        <v>31000</v>
      </c>
      <c r="E123" s="82">
        <f>E124+E126+E133</f>
        <v>59877</v>
      </c>
      <c r="F123" s="81">
        <f>(E123*100)/D123</f>
        <v>193.15161290322581</v>
      </c>
    </row>
    <row r="124" spans="1:6" x14ac:dyDescent="0.2">
      <c r="A124" s="53" t="s">
        <v>181</v>
      </c>
      <c r="B124" s="54" t="s">
        <v>182</v>
      </c>
      <c r="C124" s="83">
        <f>C125</f>
        <v>0</v>
      </c>
      <c r="D124" s="83">
        <f>D125</f>
        <v>0</v>
      </c>
      <c r="E124" s="83">
        <f>E125</f>
        <v>0</v>
      </c>
      <c r="F124" s="83" t="e">
        <f>(E124*100)/D124</f>
        <v>#DIV/0!</v>
      </c>
    </row>
    <row r="125" spans="1:6" x14ac:dyDescent="0.2">
      <c r="A125" s="55" t="s">
        <v>185</v>
      </c>
      <c r="B125" s="56" t="s">
        <v>186</v>
      </c>
      <c r="C125" s="84">
        <v>0</v>
      </c>
      <c r="D125" s="84">
        <v>0</v>
      </c>
      <c r="E125" s="84">
        <v>0</v>
      </c>
      <c r="F125" s="84"/>
    </row>
    <row r="126" spans="1:6" x14ac:dyDescent="0.2">
      <c r="A126" s="53" t="s">
        <v>187</v>
      </c>
      <c r="B126" s="54" t="s">
        <v>188</v>
      </c>
      <c r="C126" s="83">
        <f>C127+C128+C129+C130+C131+C132</f>
        <v>31000</v>
      </c>
      <c r="D126" s="83">
        <f>D127+D128+D129+D130+D131+D132</f>
        <v>31000</v>
      </c>
      <c r="E126" s="83">
        <f>E127+E128+E129+E130+E131+E132</f>
        <v>59877</v>
      </c>
      <c r="F126" s="83">
        <f>(E126*100)/D126</f>
        <v>193.15161290322581</v>
      </c>
    </row>
    <row r="127" spans="1:6" x14ac:dyDescent="0.2">
      <c r="A127" s="55" t="s">
        <v>189</v>
      </c>
      <c r="B127" s="56" t="s">
        <v>190</v>
      </c>
      <c r="C127" s="84">
        <v>5000</v>
      </c>
      <c r="D127" s="84">
        <v>5000</v>
      </c>
      <c r="E127" s="84">
        <v>5064.95</v>
      </c>
      <c r="F127" s="84"/>
    </row>
    <row r="128" spans="1:6" x14ac:dyDescent="0.2">
      <c r="A128" s="55" t="s">
        <v>191</v>
      </c>
      <c r="B128" s="56" t="s">
        <v>192</v>
      </c>
      <c r="C128" s="84">
        <v>5000</v>
      </c>
      <c r="D128" s="84">
        <v>5000</v>
      </c>
      <c r="E128" s="84">
        <v>0</v>
      </c>
      <c r="F128" s="84"/>
    </row>
    <row r="129" spans="1:6" x14ac:dyDescent="0.2">
      <c r="A129" s="55" t="s">
        <v>193</v>
      </c>
      <c r="B129" s="56" t="s">
        <v>194</v>
      </c>
      <c r="C129" s="84">
        <v>5000</v>
      </c>
      <c r="D129" s="84">
        <v>5000</v>
      </c>
      <c r="E129" s="84">
        <v>2657.85</v>
      </c>
      <c r="F129" s="84"/>
    </row>
    <row r="130" spans="1:6" x14ac:dyDescent="0.2">
      <c r="A130" s="55" t="s">
        <v>197</v>
      </c>
      <c r="B130" s="56" t="s">
        <v>198</v>
      </c>
      <c r="C130" s="84">
        <v>10000</v>
      </c>
      <c r="D130" s="84">
        <v>10000</v>
      </c>
      <c r="E130" s="84">
        <v>4271.7299999999996</v>
      </c>
      <c r="F130" s="84"/>
    </row>
    <row r="131" spans="1:6" x14ac:dyDescent="0.2">
      <c r="A131" s="55" t="s">
        <v>199</v>
      </c>
      <c r="B131" s="56" t="s">
        <v>200</v>
      </c>
      <c r="C131" s="84">
        <v>1000</v>
      </c>
      <c r="D131" s="84">
        <v>1000</v>
      </c>
      <c r="E131" s="84">
        <v>15253.24</v>
      </c>
      <c r="F131" s="84"/>
    </row>
    <row r="132" spans="1:6" x14ac:dyDescent="0.2">
      <c r="A132" s="55" t="s">
        <v>201</v>
      </c>
      <c r="B132" s="56" t="s">
        <v>202</v>
      </c>
      <c r="C132" s="84">
        <v>5000</v>
      </c>
      <c r="D132" s="84">
        <v>5000</v>
      </c>
      <c r="E132" s="84">
        <v>32629.23</v>
      </c>
      <c r="F132" s="84"/>
    </row>
    <row r="133" spans="1:6" x14ac:dyDescent="0.2">
      <c r="A133" s="53" t="s">
        <v>231</v>
      </c>
      <c r="B133" s="54" t="s">
        <v>232</v>
      </c>
      <c r="C133" s="83">
        <f>C134</f>
        <v>0</v>
      </c>
      <c r="D133" s="83">
        <f>D134</f>
        <v>0</v>
      </c>
      <c r="E133" s="83">
        <f>E134</f>
        <v>0</v>
      </c>
      <c r="F133" s="83" t="e">
        <f>(E133*100)/D133</f>
        <v>#DIV/0!</v>
      </c>
    </row>
    <row r="134" spans="1:6" x14ac:dyDescent="0.2">
      <c r="A134" s="55" t="s">
        <v>233</v>
      </c>
      <c r="B134" s="56" t="s">
        <v>234</v>
      </c>
      <c r="C134" s="84">
        <v>0</v>
      </c>
      <c r="D134" s="84">
        <v>0</v>
      </c>
      <c r="E134" s="84">
        <v>0</v>
      </c>
      <c r="F134" s="84"/>
    </row>
    <row r="135" spans="1:6" x14ac:dyDescent="0.2">
      <c r="A135" s="51" t="s">
        <v>203</v>
      </c>
      <c r="B135" s="52" t="s">
        <v>204</v>
      </c>
      <c r="C135" s="82">
        <f t="shared" ref="C135:E136" si="5">C136</f>
        <v>5000</v>
      </c>
      <c r="D135" s="82">
        <f t="shared" si="5"/>
        <v>5000</v>
      </c>
      <c r="E135" s="82">
        <f t="shared" si="5"/>
        <v>0</v>
      </c>
      <c r="F135" s="81">
        <f>(E135*100)/D135</f>
        <v>0</v>
      </c>
    </row>
    <row r="136" spans="1:6" ht="25.5" x14ac:dyDescent="0.2">
      <c r="A136" s="53" t="s">
        <v>205</v>
      </c>
      <c r="B136" s="54" t="s">
        <v>206</v>
      </c>
      <c r="C136" s="83">
        <f t="shared" si="5"/>
        <v>5000</v>
      </c>
      <c r="D136" s="83">
        <f t="shared" si="5"/>
        <v>5000</v>
      </c>
      <c r="E136" s="83">
        <f t="shared" si="5"/>
        <v>0</v>
      </c>
      <c r="F136" s="83">
        <f>(E136*100)/D136</f>
        <v>0</v>
      </c>
    </row>
    <row r="137" spans="1:6" x14ac:dyDescent="0.2">
      <c r="A137" s="55" t="s">
        <v>207</v>
      </c>
      <c r="B137" s="56" t="s">
        <v>206</v>
      </c>
      <c r="C137" s="84">
        <v>5000</v>
      </c>
      <c r="D137" s="84">
        <v>5000</v>
      </c>
      <c r="E137" s="84">
        <v>0</v>
      </c>
      <c r="F137" s="84"/>
    </row>
    <row r="138" spans="1:6" x14ac:dyDescent="0.2">
      <c r="A138" s="49" t="s">
        <v>50</v>
      </c>
      <c r="B138" s="50" t="s">
        <v>51</v>
      </c>
      <c r="C138" s="80">
        <f>C139+C142+C146</f>
        <v>379050</v>
      </c>
      <c r="D138" s="80">
        <f>D139+D142+D146</f>
        <v>379050</v>
      </c>
      <c r="E138" s="80">
        <f>E139+E142+E146</f>
        <v>453618.79</v>
      </c>
      <c r="F138" s="81">
        <f>(E138*100)/D138</f>
        <v>119.67254715736711</v>
      </c>
    </row>
    <row r="139" spans="1:6" x14ac:dyDescent="0.2">
      <c r="A139" s="51" t="s">
        <v>52</v>
      </c>
      <c r="B139" s="52" t="s">
        <v>53</v>
      </c>
      <c r="C139" s="82">
        <f t="shared" ref="C139:E140" si="6">C140</f>
        <v>50</v>
      </c>
      <c r="D139" s="82">
        <f t="shared" si="6"/>
        <v>50</v>
      </c>
      <c r="E139" s="82">
        <f t="shared" si="6"/>
        <v>7.72</v>
      </c>
      <c r="F139" s="81">
        <f>(E139*100)/D139</f>
        <v>15.44</v>
      </c>
    </row>
    <row r="140" spans="1:6" x14ac:dyDescent="0.2">
      <c r="A140" s="53" t="s">
        <v>54</v>
      </c>
      <c r="B140" s="54" t="s">
        <v>55</v>
      </c>
      <c r="C140" s="83">
        <f t="shared" si="6"/>
        <v>50</v>
      </c>
      <c r="D140" s="83">
        <f t="shared" si="6"/>
        <v>50</v>
      </c>
      <c r="E140" s="83">
        <f t="shared" si="6"/>
        <v>7.72</v>
      </c>
      <c r="F140" s="83">
        <f>(E140*100)/D140</f>
        <v>15.44</v>
      </c>
    </row>
    <row r="141" spans="1:6" x14ac:dyDescent="0.2">
      <c r="A141" s="55" t="s">
        <v>56</v>
      </c>
      <c r="B141" s="56" t="s">
        <v>57</v>
      </c>
      <c r="C141" s="84">
        <v>50</v>
      </c>
      <c r="D141" s="84">
        <v>50</v>
      </c>
      <c r="E141" s="84">
        <v>7.72</v>
      </c>
      <c r="F141" s="84"/>
    </row>
    <row r="142" spans="1:6" x14ac:dyDescent="0.2">
      <c r="A142" s="51" t="s">
        <v>63</v>
      </c>
      <c r="B142" s="52" t="s">
        <v>64</v>
      </c>
      <c r="C142" s="82">
        <f>C143</f>
        <v>325000</v>
      </c>
      <c r="D142" s="82">
        <f>D143</f>
        <v>325000</v>
      </c>
      <c r="E142" s="82">
        <f>E143</f>
        <v>381870.82</v>
      </c>
      <c r="F142" s="81">
        <f>(E142*100)/D142</f>
        <v>117.49871384615385</v>
      </c>
    </row>
    <row r="143" spans="1:6" x14ac:dyDescent="0.2">
      <c r="A143" s="53" t="s">
        <v>65</v>
      </c>
      <c r="B143" s="54" t="s">
        <v>66</v>
      </c>
      <c r="C143" s="83">
        <f>C144+C145</f>
        <v>325000</v>
      </c>
      <c r="D143" s="83">
        <f>D144+D145</f>
        <v>325000</v>
      </c>
      <c r="E143" s="83">
        <f>E144+E145</f>
        <v>381870.82</v>
      </c>
      <c r="F143" s="83">
        <f>(E143*100)/D143</f>
        <v>117.49871384615385</v>
      </c>
    </row>
    <row r="144" spans="1:6" x14ac:dyDescent="0.2">
      <c r="A144" s="55" t="s">
        <v>67</v>
      </c>
      <c r="B144" s="56" t="s">
        <v>68</v>
      </c>
      <c r="C144" s="84">
        <v>100000</v>
      </c>
      <c r="D144" s="84">
        <v>100000</v>
      </c>
      <c r="E144" s="84">
        <v>151077.18</v>
      </c>
      <c r="F144" s="84"/>
    </row>
    <row r="145" spans="1:6" x14ac:dyDescent="0.2">
      <c r="A145" s="55" t="s">
        <v>69</v>
      </c>
      <c r="B145" s="56" t="s">
        <v>70</v>
      </c>
      <c r="C145" s="84">
        <v>225000</v>
      </c>
      <c r="D145" s="84">
        <v>225000</v>
      </c>
      <c r="E145" s="84">
        <v>230793.64</v>
      </c>
      <c r="F145" s="84"/>
    </row>
    <row r="146" spans="1:6" x14ac:dyDescent="0.2">
      <c r="A146" s="51" t="s">
        <v>79</v>
      </c>
      <c r="B146" s="52" t="s">
        <v>80</v>
      </c>
      <c r="C146" s="82">
        <f t="shared" ref="C146:E147" si="7">C147</f>
        <v>54000</v>
      </c>
      <c r="D146" s="82">
        <f t="shared" si="7"/>
        <v>54000</v>
      </c>
      <c r="E146" s="82">
        <f t="shared" si="7"/>
        <v>71740.25</v>
      </c>
      <c r="F146" s="81">
        <f>(E146*100)/D146</f>
        <v>132.8523148148148</v>
      </c>
    </row>
    <row r="147" spans="1:6" x14ac:dyDescent="0.2">
      <c r="A147" s="53" t="s">
        <v>81</v>
      </c>
      <c r="B147" s="54" t="s">
        <v>82</v>
      </c>
      <c r="C147" s="83">
        <f t="shared" si="7"/>
        <v>54000</v>
      </c>
      <c r="D147" s="83">
        <f t="shared" si="7"/>
        <v>54000</v>
      </c>
      <c r="E147" s="83">
        <f t="shared" si="7"/>
        <v>71740.25</v>
      </c>
      <c r="F147" s="83">
        <f>(E147*100)/D147</f>
        <v>132.8523148148148</v>
      </c>
    </row>
    <row r="148" spans="1:6" x14ac:dyDescent="0.2">
      <c r="A148" s="55" t="s">
        <v>83</v>
      </c>
      <c r="B148" s="56" t="s">
        <v>84</v>
      </c>
      <c r="C148" s="84">
        <v>54000</v>
      </c>
      <c r="D148" s="84">
        <v>54000</v>
      </c>
      <c r="E148" s="84">
        <v>71740.25</v>
      </c>
      <c r="F148" s="84"/>
    </row>
    <row r="149" spans="1:6" x14ac:dyDescent="0.2">
      <c r="A149" s="48" t="s">
        <v>87</v>
      </c>
      <c r="B149" s="48" t="s">
        <v>244</v>
      </c>
      <c r="C149" s="78"/>
      <c r="D149" s="78"/>
      <c r="E149" s="78"/>
      <c r="F149" s="79" t="e">
        <f>(E149*100)/D149</f>
        <v>#DIV/0!</v>
      </c>
    </row>
    <row r="150" spans="1:6" x14ac:dyDescent="0.2">
      <c r="A150" s="49" t="s">
        <v>50</v>
      </c>
      <c r="B150" s="50" t="s">
        <v>51</v>
      </c>
      <c r="C150" s="80">
        <f t="shared" ref="C150:E152" si="8">C151</f>
        <v>0</v>
      </c>
      <c r="D150" s="80">
        <f t="shared" si="8"/>
        <v>0</v>
      </c>
      <c r="E150" s="80">
        <f t="shared" si="8"/>
        <v>0</v>
      </c>
      <c r="F150" s="81" t="e">
        <f>(E150*100)/D150</f>
        <v>#DIV/0!</v>
      </c>
    </row>
    <row r="151" spans="1:6" x14ac:dyDescent="0.2">
      <c r="A151" s="51" t="s">
        <v>58</v>
      </c>
      <c r="B151" s="52" t="s">
        <v>59</v>
      </c>
      <c r="C151" s="82">
        <f t="shared" si="8"/>
        <v>0</v>
      </c>
      <c r="D151" s="82">
        <f t="shared" si="8"/>
        <v>0</v>
      </c>
      <c r="E151" s="82">
        <f t="shared" si="8"/>
        <v>0</v>
      </c>
      <c r="F151" s="81" t="e">
        <f>(E151*100)/D151</f>
        <v>#DIV/0!</v>
      </c>
    </row>
    <row r="152" spans="1:6" x14ac:dyDescent="0.2">
      <c r="A152" s="53" t="s">
        <v>246</v>
      </c>
      <c r="B152" s="54" t="s">
        <v>247</v>
      </c>
      <c r="C152" s="83">
        <f t="shared" si="8"/>
        <v>0</v>
      </c>
      <c r="D152" s="83">
        <f t="shared" si="8"/>
        <v>0</v>
      </c>
      <c r="E152" s="83">
        <f t="shared" si="8"/>
        <v>0</v>
      </c>
      <c r="F152" s="83" t="e">
        <f>(E152*100)/D152</f>
        <v>#DIV/0!</v>
      </c>
    </row>
    <row r="153" spans="1:6" x14ac:dyDescent="0.2">
      <c r="A153" s="55" t="s">
        <v>248</v>
      </c>
      <c r="B153" s="56" t="s">
        <v>249</v>
      </c>
      <c r="C153" s="84">
        <v>0</v>
      </c>
      <c r="D153" s="84">
        <v>0</v>
      </c>
      <c r="E153" s="84">
        <v>0</v>
      </c>
      <c r="F153" s="84"/>
    </row>
    <row r="154" spans="1:6" x14ac:dyDescent="0.2">
      <c r="A154" s="48" t="s">
        <v>222</v>
      </c>
      <c r="B154" s="48" t="s">
        <v>245</v>
      </c>
      <c r="C154" s="78"/>
      <c r="D154" s="78"/>
      <c r="E154" s="78"/>
      <c r="F154" s="79" t="e">
        <f>(E154*100)/D154</f>
        <v>#DIV/0!</v>
      </c>
    </row>
    <row r="155" spans="1:6" s="57" customFormat="1" x14ac:dyDescent="0.2"/>
    <row r="156" spans="1:6" s="57" customFormat="1" x14ac:dyDescent="0.2"/>
    <row r="157" spans="1:6" s="57" customFormat="1" x14ac:dyDescent="0.2"/>
    <row r="158" spans="1:6" s="57" customFormat="1" x14ac:dyDescent="0.2"/>
    <row r="159" spans="1:6" s="57" customFormat="1" x14ac:dyDescent="0.2"/>
    <row r="160" spans="1:6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="57" customFormat="1" x14ac:dyDescent="0.2"/>
    <row r="1266" s="57" customFormat="1" x14ac:dyDescent="0.2"/>
    <row r="1267" s="57" customFormat="1" x14ac:dyDescent="0.2"/>
    <row r="1268" s="57" customFormat="1" x14ac:dyDescent="0.2"/>
    <row r="1269" s="57" customFormat="1" x14ac:dyDescent="0.2"/>
    <row r="1270" s="57" customFormat="1" x14ac:dyDescent="0.2"/>
    <row r="1271" s="57" customFormat="1" x14ac:dyDescent="0.2"/>
    <row r="1272" s="57" customFormat="1" x14ac:dyDescent="0.2"/>
    <row r="1273" s="57" customFormat="1" x14ac:dyDescent="0.2"/>
    <row r="1274" s="57" customFormat="1" x14ac:dyDescent="0.2"/>
    <row r="1275" s="57" customFormat="1" x14ac:dyDescent="0.2"/>
    <row r="1276" s="57" customFormat="1" x14ac:dyDescent="0.2"/>
    <row r="1277" s="57" customFormat="1" x14ac:dyDescent="0.2"/>
    <row r="1278" s="57" customFormat="1" x14ac:dyDescent="0.2"/>
    <row r="1279" s="57" customFormat="1" x14ac:dyDescent="0.2"/>
    <row r="1280" s="57" customFormat="1" x14ac:dyDescent="0.2"/>
    <row r="1281" spans="1:3" s="57" customFormat="1" x14ac:dyDescent="0.2"/>
    <row r="1282" spans="1:3" s="57" customFormat="1" x14ac:dyDescent="0.2"/>
    <row r="1283" spans="1:3" s="57" customFormat="1" x14ac:dyDescent="0.2"/>
    <row r="1284" spans="1:3" s="57" customFormat="1" x14ac:dyDescent="0.2"/>
    <row r="1285" spans="1:3" s="57" customFormat="1" x14ac:dyDescent="0.2"/>
    <row r="1286" spans="1:3" s="57" customFormat="1" x14ac:dyDescent="0.2"/>
    <row r="1287" spans="1:3" s="57" customFormat="1" x14ac:dyDescent="0.2"/>
    <row r="1288" spans="1:3" s="57" customFormat="1" x14ac:dyDescent="0.2"/>
    <row r="1289" spans="1:3" s="57" customFormat="1" x14ac:dyDescent="0.2"/>
    <row r="1290" spans="1:3" s="57" customFormat="1" x14ac:dyDescent="0.2"/>
    <row r="1291" spans="1:3" s="57" customFormat="1" x14ac:dyDescent="0.2"/>
    <row r="1292" spans="1:3" s="57" customFormat="1" x14ac:dyDescent="0.2"/>
    <row r="1293" spans="1:3" s="57" customFormat="1" x14ac:dyDescent="0.2"/>
    <row r="1294" spans="1:3" s="57" customFormat="1" x14ac:dyDescent="0.2"/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57"/>
      <c r="B1303" s="57"/>
      <c r="C1303" s="57"/>
    </row>
    <row r="1304" spans="1:3" x14ac:dyDescent="0.2">
      <c r="A1304" s="57"/>
      <c r="B1304" s="57"/>
      <c r="C1304" s="57"/>
    </row>
    <row r="1305" spans="1:3" x14ac:dyDescent="0.2">
      <c r="A1305" s="57"/>
      <c r="B1305" s="57"/>
      <c r="C1305" s="57"/>
    </row>
    <row r="1306" spans="1:3" x14ac:dyDescent="0.2">
      <c r="A1306" s="57"/>
      <c r="B1306" s="57"/>
      <c r="C1306" s="57"/>
    </row>
    <row r="1307" spans="1:3" x14ac:dyDescent="0.2">
      <c r="A1307" s="57"/>
      <c r="B1307" s="57"/>
      <c r="C1307" s="57"/>
    </row>
    <row r="1308" spans="1:3" x14ac:dyDescent="0.2">
      <c r="A1308" s="57"/>
      <c r="B1308" s="57"/>
      <c r="C1308" s="57"/>
    </row>
    <row r="1309" spans="1:3" x14ac:dyDescent="0.2">
      <c r="A1309" s="57"/>
      <c r="B1309" s="57"/>
      <c r="C1309" s="57"/>
    </row>
    <row r="1310" spans="1:3" x14ac:dyDescent="0.2">
      <c r="A1310" s="57"/>
      <c r="B1310" s="57"/>
      <c r="C1310" s="57"/>
    </row>
    <row r="1311" spans="1:3" x14ac:dyDescent="0.2">
      <c r="A1311" s="57"/>
      <c r="B1311" s="57"/>
      <c r="C1311" s="57"/>
    </row>
    <row r="1312" spans="1:3" x14ac:dyDescent="0.2">
      <c r="A1312" s="57"/>
      <c r="B1312" s="57"/>
      <c r="C1312" s="57"/>
    </row>
    <row r="1313" spans="1:3" x14ac:dyDescent="0.2">
      <c r="A1313" s="57"/>
      <c r="B1313" s="57"/>
      <c r="C1313" s="57"/>
    </row>
    <row r="1314" spans="1:3" x14ac:dyDescent="0.2">
      <c r="A1314" s="57"/>
      <c r="B1314" s="57"/>
      <c r="C1314" s="57"/>
    </row>
    <row r="1315" spans="1:3" x14ac:dyDescent="0.2">
      <c r="A1315" s="57"/>
      <c r="B1315" s="57"/>
      <c r="C1315" s="57"/>
    </row>
    <row r="1316" spans="1:3" x14ac:dyDescent="0.2">
      <c r="A1316" s="57"/>
      <c r="B1316" s="57"/>
      <c r="C1316" s="57"/>
    </row>
    <row r="1317" spans="1:3" x14ac:dyDescent="0.2">
      <c r="A1317" s="57"/>
      <c r="B1317" s="57"/>
      <c r="C1317" s="57"/>
    </row>
    <row r="1318" spans="1:3" x14ac:dyDescent="0.2">
      <c r="A1318" s="57"/>
      <c r="B1318" s="57"/>
      <c r="C1318" s="57"/>
    </row>
    <row r="1319" spans="1:3" x14ac:dyDescent="0.2">
      <c r="A1319" s="57"/>
      <c r="B1319" s="57"/>
      <c r="C1319" s="57"/>
    </row>
    <row r="1320" spans="1:3" x14ac:dyDescent="0.2">
      <c r="A1320" s="57"/>
      <c r="B1320" s="57"/>
      <c r="C1320" s="57"/>
    </row>
    <row r="1321" spans="1:3" x14ac:dyDescent="0.2">
      <c r="A1321" s="57"/>
      <c r="B1321" s="57"/>
      <c r="C1321" s="57"/>
    </row>
    <row r="1322" spans="1:3" x14ac:dyDescent="0.2">
      <c r="A1322" s="57"/>
      <c r="B1322" s="57"/>
      <c r="C1322" s="57"/>
    </row>
    <row r="1323" spans="1:3" x14ac:dyDescent="0.2">
      <c r="A1323" s="57"/>
      <c r="B1323" s="57"/>
      <c r="C1323" s="57"/>
    </row>
    <row r="1324" spans="1:3" x14ac:dyDescent="0.2">
      <c r="A1324" s="57"/>
      <c r="B1324" s="57"/>
      <c r="C1324" s="57"/>
    </row>
    <row r="1325" spans="1:3" x14ac:dyDescent="0.2">
      <c r="A1325" s="57"/>
      <c r="B1325" s="57"/>
      <c r="C1325" s="57"/>
    </row>
    <row r="1326" spans="1:3" x14ac:dyDescent="0.2">
      <c r="A1326" s="57"/>
      <c r="B1326" s="57"/>
      <c r="C1326" s="57"/>
    </row>
    <row r="1327" spans="1:3" x14ac:dyDescent="0.2">
      <c r="A1327" s="57"/>
      <c r="B1327" s="57"/>
      <c r="C1327" s="57"/>
    </row>
    <row r="1328" spans="1:3" x14ac:dyDescent="0.2">
      <c r="A1328" s="57"/>
      <c r="B1328" s="57"/>
      <c r="C1328" s="57"/>
    </row>
    <row r="1329" spans="1:3" x14ac:dyDescent="0.2">
      <c r="A1329" s="57"/>
      <c r="B1329" s="57"/>
      <c r="C1329" s="57"/>
    </row>
    <row r="1330" spans="1:3" x14ac:dyDescent="0.2">
      <c r="A1330" s="57"/>
      <c r="B1330" s="57"/>
      <c r="C1330" s="57"/>
    </row>
    <row r="1331" spans="1:3" x14ac:dyDescent="0.2">
      <c r="A1331" s="57"/>
      <c r="B1331" s="57"/>
      <c r="C1331" s="57"/>
    </row>
    <row r="1332" spans="1:3" x14ac:dyDescent="0.2">
      <c r="A1332" s="40"/>
      <c r="B1332" s="40"/>
      <c r="C1332" s="40"/>
    </row>
    <row r="1333" spans="1:3" x14ac:dyDescent="0.2">
      <c r="A1333" s="40"/>
      <c r="B1333" s="40"/>
      <c r="C1333" s="40"/>
    </row>
    <row r="1334" spans="1:3" x14ac:dyDescent="0.2">
      <c r="A1334" s="40"/>
      <c r="B1334" s="40"/>
      <c r="C1334" s="40"/>
    </row>
    <row r="1335" spans="1:3" x14ac:dyDescent="0.2">
      <c r="A1335" s="40"/>
      <c r="B1335" s="40"/>
      <c r="C1335" s="40"/>
    </row>
    <row r="1336" spans="1:3" x14ac:dyDescent="0.2">
      <c r="A1336" s="40"/>
      <c r="B1336" s="40"/>
      <c r="C1336" s="40"/>
    </row>
    <row r="1337" spans="1:3" x14ac:dyDescent="0.2">
      <c r="A1337" s="40"/>
      <c r="B1337" s="40"/>
      <c r="C1337" s="40"/>
    </row>
    <row r="1338" spans="1:3" x14ac:dyDescent="0.2">
      <c r="A1338" s="40"/>
      <c r="B1338" s="40"/>
      <c r="C1338" s="40"/>
    </row>
    <row r="1339" spans="1:3" x14ac:dyDescent="0.2">
      <c r="A1339" s="40"/>
      <c r="B1339" s="40"/>
      <c r="C1339" s="40"/>
    </row>
    <row r="1340" spans="1:3" x14ac:dyDescent="0.2">
      <c r="A1340" s="40"/>
      <c r="B1340" s="40"/>
      <c r="C1340" s="40"/>
    </row>
    <row r="1341" spans="1:3" x14ac:dyDescent="0.2">
      <c r="A1341" s="40"/>
      <c r="B1341" s="40"/>
      <c r="C1341" s="40"/>
    </row>
    <row r="1342" spans="1:3" x14ac:dyDescent="0.2">
      <c r="A1342" s="40"/>
      <c r="B1342" s="40"/>
      <c r="C1342" s="40"/>
    </row>
    <row r="1343" spans="1:3" x14ac:dyDescent="0.2">
      <c r="A1343" s="40"/>
      <c r="B1343" s="40"/>
      <c r="C1343" s="40"/>
    </row>
    <row r="1344" spans="1:3" x14ac:dyDescent="0.2">
      <c r="A1344" s="40"/>
      <c r="B1344" s="40"/>
      <c r="C1344" s="40"/>
    </row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  <row r="7986" s="40" customFormat="1" x14ac:dyDescent="0.2"/>
    <row r="7987" s="40" customFormat="1" x14ac:dyDescent="0.2"/>
    <row r="7988" s="40" customFormat="1" x14ac:dyDescent="0.2"/>
    <row r="7989" s="40" customFormat="1" x14ac:dyDescent="0.2"/>
    <row r="7990" s="40" customFormat="1" x14ac:dyDescent="0.2"/>
    <row r="7991" s="40" customFormat="1" x14ac:dyDescent="0.2"/>
    <row r="7992" s="40" customFormat="1" x14ac:dyDescent="0.2"/>
    <row r="7993" s="40" customFormat="1" x14ac:dyDescent="0.2"/>
    <row r="7994" s="40" customFormat="1" x14ac:dyDescent="0.2"/>
    <row r="7995" s="40" customFormat="1" x14ac:dyDescent="0.2"/>
    <row r="7996" s="40" customFormat="1" x14ac:dyDescent="0.2"/>
    <row r="7997" s="40" customFormat="1" x14ac:dyDescent="0.2"/>
    <row r="7998" s="40" customFormat="1" x14ac:dyDescent="0.2"/>
    <row r="7999" s="40" customFormat="1" x14ac:dyDescent="0.2"/>
    <row r="8000" s="40" customFormat="1" x14ac:dyDescent="0.2"/>
    <row r="8001" s="40" customFormat="1" x14ac:dyDescent="0.2"/>
    <row r="8002" s="40" customFormat="1" x14ac:dyDescent="0.2"/>
    <row r="8003" s="40" customFormat="1" x14ac:dyDescent="0.2"/>
    <row r="8004" s="40" customFormat="1" x14ac:dyDescent="0.2"/>
    <row r="8005" s="40" customFormat="1" x14ac:dyDescent="0.2"/>
    <row r="8006" s="40" customFormat="1" x14ac:dyDescent="0.2"/>
    <row r="8007" s="40" customFormat="1" x14ac:dyDescent="0.2"/>
    <row r="8008" s="40" customFormat="1" x14ac:dyDescent="0.2"/>
    <row r="8009" s="40" customFormat="1" x14ac:dyDescent="0.2"/>
    <row r="801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Ankica Bogović</cp:lastModifiedBy>
  <cp:lastPrinted>2026-04-01T11:00:40Z</cp:lastPrinted>
  <dcterms:created xsi:type="dcterms:W3CDTF">2022-08-12T12:51:27Z</dcterms:created>
  <dcterms:modified xsi:type="dcterms:W3CDTF">2026-04-01T11:01:15Z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